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4775" windowHeight="12510" tabRatio="731"/>
  </bookViews>
  <sheets>
    <sheet name="论文" sheetId="12" r:id="rId1"/>
    <sheet name="著作" sheetId="13" r:id="rId2"/>
    <sheet name="奖励" sheetId="3" r:id="rId3"/>
    <sheet name="专利" sheetId="4" r:id="rId4"/>
    <sheet name="标准" sheetId="5" r:id="rId5"/>
    <sheet name="科技项目奖" sheetId="14" r:id="rId6"/>
    <sheet name="科研平台建设" sheetId="15" r:id="rId7"/>
    <sheet name="总金额统计" sheetId="10" r:id="rId8"/>
  </sheets>
  <definedNames>
    <definedName name="_xlnm._FilterDatabase" localSheetId="0" hidden="1">论文!$A$3:$II$137</definedName>
    <definedName name="_xlnm.Print_Area" localSheetId="0">论文!$A$1:$H$142</definedName>
  </definedNames>
  <calcPr calcId="125725"/>
</workbook>
</file>

<file path=xl/calcChain.xml><?xml version="1.0" encoding="utf-8"?>
<calcChain xmlns="http://schemas.openxmlformats.org/spreadsheetml/2006/main">
  <c r="H139" i="12"/>
  <c r="H138"/>
  <c r="H130"/>
  <c r="H125"/>
  <c r="H128"/>
  <c r="H123"/>
  <c r="H119"/>
  <c r="H116"/>
  <c r="H113"/>
  <c r="H93"/>
  <c r="H89"/>
  <c r="H76"/>
  <c r="H65"/>
  <c r="H60"/>
  <c r="H52"/>
  <c r="H40"/>
  <c r="H33"/>
  <c r="H27"/>
  <c r="H23"/>
  <c r="H18"/>
  <c r="H11" l="1"/>
  <c r="G120"/>
  <c r="G34"/>
  <c r="G122"/>
  <c r="G61"/>
  <c r="G136"/>
  <c r="G135"/>
  <c r="G126"/>
  <c r="G97"/>
  <c r="G79"/>
  <c r="G66"/>
  <c r="G54"/>
  <c r="G42"/>
  <c r="G36"/>
  <c r="G35"/>
  <c r="G30"/>
  <c r="G6"/>
  <c r="G134"/>
  <c r="G133"/>
  <c r="G132"/>
  <c r="G131"/>
  <c r="G129"/>
  <c r="G127"/>
  <c r="G121"/>
  <c r="G100"/>
  <c r="G99"/>
  <c r="G95"/>
  <c r="G94"/>
  <c r="G78"/>
  <c r="G77"/>
  <c r="G55"/>
  <c r="G53"/>
  <c r="G41"/>
  <c r="G29"/>
  <c r="G13"/>
  <c r="G12"/>
  <c r="G137"/>
  <c r="G114"/>
  <c r="G98"/>
  <c r="G68"/>
  <c r="G67"/>
  <c r="G5"/>
  <c r="G4"/>
  <c r="G124"/>
  <c r="G118"/>
  <c r="G117"/>
  <c r="G115"/>
  <c r="G112"/>
  <c r="G111"/>
  <c r="G110"/>
  <c r="G109"/>
  <c r="G108"/>
  <c r="G107"/>
  <c r="G106"/>
  <c r="G105"/>
  <c r="G104"/>
  <c r="G103"/>
  <c r="G102"/>
  <c r="G101"/>
  <c r="G92"/>
  <c r="G91"/>
  <c r="G90"/>
  <c r="G88"/>
  <c r="G87"/>
  <c r="G86"/>
  <c r="G85"/>
  <c r="G84"/>
  <c r="G83"/>
  <c r="G82"/>
  <c r="G81"/>
  <c r="G80"/>
  <c r="G75"/>
  <c r="G74"/>
  <c r="G73"/>
  <c r="G72"/>
  <c r="G71"/>
  <c r="G69"/>
  <c r="G64"/>
  <c r="G63"/>
  <c r="G62"/>
  <c r="G59"/>
  <c r="G58"/>
  <c r="G57"/>
  <c r="G56"/>
  <c r="G51"/>
  <c r="G50"/>
  <c r="G49"/>
  <c r="G48"/>
  <c r="G47"/>
  <c r="G46"/>
  <c r="G45"/>
  <c r="G44"/>
  <c r="G43"/>
  <c r="G39"/>
  <c r="G38"/>
  <c r="G37"/>
  <c r="G32"/>
  <c r="G31"/>
  <c r="G26"/>
  <c r="G25"/>
  <c r="G24"/>
  <c r="G22"/>
  <c r="G21"/>
  <c r="G20"/>
  <c r="G19"/>
  <c r="G17"/>
  <c r="G16"/>
  <c r="G15"/>
  <c r="G14"/>
  <c r="G10"/>
  <c r="G9"/>
  <c r="G8"/>
  <c r="G7"/>
  <c r="G15" i="4" l="1"/>
  <c r="E12" i="14" l="1"/>
  <c r="G9" i="5"/>
  <c r="G6" i="3" l="1"/>
  <c r="G7" s="1"/>
  <c r="G6" i="13"/>
  <c r="G5"/>
  <c r="G7"/>
  <c r="G4"/>
  <c r="G8" s="1"/>
  <c r="B11" i="10" l="1"/>
  <c r="E6" i="15"/>
</calcChain>
</file>

<file path=xl/sharedStrings.xml><?xml version="1.0" encoding="utf-8"?>
<sst xmlns="http://schemas.openxmlformats.org/spreadsheetml/2006/main" count="688" uniqueCount="446">
  <si>
    <t>实发金额</t>
  </si>
  <si>
    <t>单位：元（保留到整数）</t>
  </si>
  <si>
    <t>课题组</t>
  </si>
  <si>
    <t>分类</t>
  </si>
  <si>
    <t>备注</t>
  </si>
  <si>
    <t xml:space="preserve">合计 </t>
  </si>
  <si>
    <r>
      <rPr>
        <sz val="11"/>
        <color indexed="8"/>
        <rFont val="宋体"/>
        <family val="3"/>
        <charset val="134"/>
      </rPr>
      <t>单位：元（保留到整数）</t>
    </r>
  </si>
  <si>
    <r>
      <rPr>
        <b/>
        <sz val="11"/>
        <rFont val="宋体"/>
        <family val="3"/>
        <charset val="134"/>
      </rPr>
      <t>序号</t>
    </r>
    <phoneticPr fontId="4" type="noConversion"/>
  </si>
  <si>
    <r>
      <rPr>
        <b/>
        <sz val="11"/>
        <rFont val="宋体"/>
        <family val="3"/>
        <charset val="134"/>
      </rPr>
      <t>课题组</t>
    </r>
    <phoneticPr fontId="4" type="noConversion"/>
  </si>
  <si>
    <r>
      <rPr>
        <b/>
        <sz val="11"/>
        <rFont val="宋体"/>
        <family val="3"/>
        <charset val="134"/>
      </rPr>
      <t>成果名称</t>
    </r>
  </si>
  <si>
    <r>
      <rPr>
        <b/>
        <sz val="11"/>
        <rFont val="宋体"/>
        <family val="3"/>
        <charset val="134"/>
      </rPr>
      <t>负责人</t>
    </r>
  </si>
  <si>
    <r>
      <rPr>
        <b/>
        <sz val="11"/>
        <rFont val="宋体"/>
        <family val="3"/>
        <charset val="134"/>
      </rPr>
      <t>奖励类别</t>
    </r>
  </si>
  <si>
    <r>
      <rPr>
        <b/>
        <sz val="11"/>
        <rFont val="宋体"/>
        <family val="3"/>
        <charset val="134"/>
      </rPr>
      <t>本所排名</t>
    </r>
  </si>
  <si>
    <r>
      <rPr>
        <b/>
        <sz val="11"/>
        <rFont val="宋体"/>
        <family val="3"/>
        <charset val="134"/>
      </rPr>
      <t>实发金额</t>
    </r>
    <phoneticPr fontId="4" type="noConversion"/>
  </si>
  <si>
    <r>
      <rPr>
        <b/>
        <sz val="11"/>
        <color indexed="8"/>
        <rFont val="宋体"/>
        <family val="3"/>
        <charset val="134"/>
      </rPr>
      <t>序号</t>
    </r>
  </si>
  <si>
    <r>
      <rPr>
        <b/>
        <sz val="11"/>
        <color indexed="8"/>
        <rFont val="宋体"/>
        <family val="3"/>
        <charset val="134"/>
      </rPr>
      <t>专利号</t>
    </r>
    <phoneticPr fontId="4" type="noConversion"/>
  </si>
  <si>
    <r>
      <rPr>
        <b/>
        <sz val="11"/>
        <color indexed="8"/>
        <rFont val="宋体"/>
        <family val="3"/>
        <charset val="134"/>
      </rPr>
      <t>课题组</t>
    </r>
  </si>
  <si>
    <r>
      <rPr>
        <b/>
        <sz val="11"/>
        <color indexed="8"/>
        <rFont val="宋体"/>
        <family val="3"/>
        <charset val="134"/>
      </rPr>
      <t>类别</t>
    </r>
  </si>
  <si>
    <r>
      <rPr>
        <b/>
        <sz val="11"/>
        <color indexed="8"/>
        <rFont val="宋体"/>
        <family val="3"/>
        <charset val="134"/>
      </rPr>
      <t>名称</t>
    </r>
  </si>
  <si>
    <r>
      <rPr>
        <b/>
        <sz val="11"/>
        <rFont val="宋体"/>
        <family val="3"/>
        <charset val="134"/>
      </rPr>
      <t>发明人</t>
    </r>
  </si>
  <si>
    <r>
      <rPr>
        <b/>
        <sz val="11"/>
        <rFont val="宋体"/>
        <family val="3"/>
        <charset val="134"/>
      </rPr>
      <t>实发金额</t>
    </r>
  </si>
  <si>
    <t>序号</t>
  </si>
  <si>
    <r>
      <rPr>
        <b/>
        <sz val="11"/>
        <rFont val="宋体"/>
        <family val="3"/>
        <charset val="134"/>
      </rPr>
      <t>序号</t>
    </r>
  </si>
  <si>
    <r>
      <rPr>
        <b/>
        <sz val="11"/>
        <rFont val="宋体"/>
        <family val="3"/>
        <charset val="134"/>
      </rPr>
      <t>标准类型</t>
    </r>
  </si>
  <si>
    <r>
      <rPr>
        <b/>
        <sz val="11"/>
        <rFont val="宋体"/>
        <family val="3"/>
        <charset val="134"/>
      </rPr>
      <t>标准名称</t>
    </r>
  </si>
  <si>
    <r>
      <rPr>
        <b/>
        <sz val="11"/>
        <rFont val="宋体"/>
        <family val="3"/>
        <charset val="134"/>
      </rPr>
      <t>主要完成人</t>
    </r>
  </si>
  <si>
    <r>
      <rPr>
        <b/>
        <sz val="11"/>
        <rFont val="宋体"/>
        <family val="3"/>
        <charset val="134"/>
      </rPr>
      <t>实发金额</t>
    </r>
  </si>
  <si>
    <r>
      <rPr>
        <b/>
        <sz val="11"/>
        <rFont val="宋体"/>
        <family val="3"/>
        <charset val="134"/>
      </rPr>
      <t>课题组</t>
    </r>
    <phoneticPr fontId="4" type="noConversion"/>
  </si>
  <si>
    <r>
      <rPr>
        <sz val="11"/>
        <color indexed="8"/>
        <rFont val="宋体"/>
        <family val="3"/>
        <charset val="134"/>
      </rPr>
      <t>单位：元（保留到整数）</t>
    </r>
  </si>
  <si>
    <r>
      <rPr>
        <b/>
        <sz val="11"/>
        <color indexed="8"/>
        <rFont val="宋体"/>
        <family val="3"/>
        <charset val="134"/>
      </rPr>
      <t>标准编号</t>
    </r>
    <phoneticPr fontId="4" type="noConversion"/>
  </si>
  <si>
    <r>
      <t xml:space="preserve">  </t>
    </r>
    <r>
      <rPr>
        <sz val="14"/>
        <rFont val="宋体"/>
        <family val="3"/>
        <charset val="134"/>
      </rPr>
      <t>所长：</t>
    </r>
    <r>
      <rPr>
        <sz val="14"/>
        <rFont val="Times New Roman"/>
        <family val="1"/>
      </rPr>
      <t xml:space="preserve">                              </t>
    </r>
    <r>
      <rPr>
        <sz val="14"/>
        <rFont val="宋体"/>
        <family val="3"/>
        <charset val="134"/>
      </rPr>
      <t>主管所长：</t>
    </r>
    <r>
      <rPr>
        <sz val="14"/>
        <rFont val="Times New Roman"/>
        <family val="1"/>
      </rPr>
      <t xml:space="preserve">                        </t>
    </r>
    <r>
      <rPr>
        <sz val="14"/>
        <rFont val="宋体"/>
        <family val="3"/>
        <charset val="134"/>
      </rPr>
      <t>科研处负责人：</t>
    </r>
    <r>
      <rPr>
        <sz val="14"/>
        <rFont val="Times New Roman"/>
        <family val="1"/>
      </rPr>
      <t xml:space="preserve">                    </t>
    </r>
    <r>
      <rPr>
        <sz val="14"/>
        <rFont val="宋体"/>
        <family val="3"/>
        <charset val="134"/>
      </rPr>
      <t>经办人：</t>
    </r>
    <r>
      <rPr>
        <sz val="14"/>
        <rFont val="Times New Roman"/>
        <family val="1"/>
      </rPr>
      <t xml:space="preserve">         </t>
    </r>
    <phoneticPr fontId="4" type="noConversion"/>
  </si>
  <si>
    <r>
      <rPr>
        <sz val="10"/>
        <rFont val="宋体"/>
        <family val="3"/>
        <charset val="134"/>
      </rPr>
      <t>单位：元（保留到整数）</t>
    </r>
  </si>
  <si>
    <r>
      <rPr>
        <b/>
        <sz val="12"/>
        <rFont val="宋体"/>
        <family val="3"/>
        <charset val="134"/>
      </rPr>
      <t>课题组</t>
    </r>
  </si>
  <si>
    <r>
      <rPr>
        <b/>
        <sz val="12"/>
        <rFont val="宋体"/>
        <family val="3"/>
        <charset val="134"/>
      </rPr>
      <t>作</t>
    </r>
    <r>
      <rPr>
        <b/>
        <sz val="12"/>
        <rFont val="Times New Roman"/>
        <family val="1"/>
      </rPr>
      <t xml:space="preserve"> </t>
    </r>
    <r>
      <rPr>
        <b/>
        <sz val="12"/>
        <rFont val="宋体"/>
        <family val="3"/>
        <charset val="134"/>
      </rPr>
      <t>者</t>
    </r>
  </si>
  <si>
    <r>
      <rPr>
        <b/>
        <sz val="12"/>
        <rFont val="宋体"/>
        <family val="3"/>
        <charset val="134"/>
      </rPr>
      <t>影响因子</t>
    </r>
  </si>
  <si>
    <t>SCI</t>
  </si>
  <si>
    <r>
      <rPr>
        <b/>
        <sz val="12"/>
        <rFont val="宋体"/>
        <family val="3"/>
        <charset val="134"/>
      </rPr>
      <t>备注</t>
    </r>
  </si>
  <si>
    <r>
      <t>1</t>
    </r>
    <r>
      <rPr>
        <sz val="10"/>
        <color indexed="8"/>
        <rFont val="宋体"/>
        <family val="3"/>
        <charset val="134"/>
      </rPr>
      <t>湿地生态</t>
    </r>
  </si>
  <si>
    <r>
      <t>2</t>
    </r>
    <r>
      <rPr>
        <sz val="10"/>
        <color indexed="8"/>
        <rFont val="宋体"/>
        <family val="3"/>
        <charset val="134"/>
      </rPr>
      <t>森林生态</t>
    </r>
  </si>
  <si>
    <r>
      <t>3</t>
    </r>
    <r>
      <rPr>
        <sz val="10"/>
        <color indexed="8"/>
        <rFont val="宋体"/>
        <family val="3"/>
        <charset val="134"/>
      </rPr>
      <t>森林健康与保护</t>
    </r>
  </si>
  <si>
    <r>
      <t>4</t>
    </r>
    <r>
      <rPr>
        <sz val="10"/>
        <color indexed="8"/>
        <rFont val="宋体"/>
        <family val="3"/>
        <charset val="134"/>
      </rPr>
      <t>林业资源管理</t>
    </r>
  </si>
  <si>
    <r>
      <t>5</t>
    </r>
    <r>
      <rPr>
        <sz val="10"/>
        <color indexed="8"/>
        <rFont val="宋体"/>
        <family val="3"/>
        <charset val="134"/>
      </rPr>
      <t>沿海生态工程</t>
    </r>
  </si>
  <si>
    <r>
      <t>5</t>
    </r>
    <r>
      <rPr>
        <sz val="10"/>
        <color indexed="8"/>
        <rFont val="宋体"/>
        <family val="3"/>
        <charset val="134"/>
      </rPr>
      <t>沿海生态工程</t>
    </r>
    <phoneticPr fontId="34" type="noConversion"/>
  </si>
  <si>
    <r>
      <t>6</t>
    </r>
    <r>
      <rPr>
        <sz val="10"/>
        <color indexed="8"/>
        <rFont val="宋体"/>
        <family val="3"/>
        <charset val="134"/>
      </rPr>
      <t>人居环境工程</t>
    </r>
  </si>
  <si>
    <r>
      <t>7</t>
    </r>
    <r>
      <rPr>
        <sz val="10"/>
        <color indexed="8"/>
        <rFont val="宋体"/>
        <family val="3"/>
        <charset val="134"/>
      </rPr>
      <t>用材树种</t>
    </r>
  </si>
  <si>
    <r>
      <t>8</t>
    </r>
    <r>
      <rPr>
        <sz val="10"/>
        <color indexed="8"/>
        <rFont val="宋体"/>
        <family val="3"/>
        <charset val="134"/>
      </rPr>
      <t>生态树种</t>
    </r>
  </si>
  <si>
    <r>
      <t>9</t>
    </r>
    <r>
      <rPr>
        <sz val="10"/>
        <color indexed="8"/>
        <rFont val="宋体"/>
        <family val="3"/>
        <charset val="134"/>
      </rPr>
      <t>观赏植物</t>
    </r>
  </si>
  <si>
    <r>
      <t>12</t>
    </r>
    <r>
      <rPr>
        <sz val="10"/>
        <color indexed="8"/>
        <rFont val="宋体"/>
        <family val="3"/>
        <charset val="134"/>
      </rPr>
      <t>竹林生态</t>
    </r>
  </si>
  <si>
    <r>
      <t>13</t>
    </r>
    <r>
      <rPr>
        <sz val="10"/>
        <color indexed="8"/>
        <rFont val="宋体"/>
        <family val="3"/>
        <charset val="134"/>
      </rPr>
      <t>竹类资源与利用</t>
    </r>
  </si>
  <si>
    <r>
      <t>15</t>
    </r>
    <r>
      <rPr>
        <sz val="10"/>
        <color indexed="8"/>
        <rFont val="宋体"/>
        <family val="3"/>
        <charset val="134"/>
      </rPr>
      <t>木本油料树种</t>
    </r>
  </si>
  <si>
    <r>
      <t>17</t>
    </r>
    <r>
      <rPr>
        <sz val="10"/>
        <color indexed="8"/>
        <rFont val="宋体"/>
        <family val="3"/>
        <charset val="134"/>
      </rPr>
      <t>经济林产品加工利用</t>
    </r>
  </si>
  <si>
    <r>
      <t>19</t>
    </r>
    <r>
      <rPr>
        <sz val="10"/>
        <color indexed="8"/>
        <rFont val="宋体"/>
        <family val="3"/>
        <charset val="134"/>
      </rPr>
      <t>植物细胞工程</t>
    </r>
  </si>
  <si>
    <r>
      <t>20</t>
    </r>
    <r>
      <rPr>
        <sz val="10"/>
        <color indexed="8"/>
        <rFont val="宋体"/>
        <family val="3"/>
        <charset val="134"/>
      </rPr>
      <t>林木遗传工程</t>
    </r>
  </si>
  <si>
    <r>
      <t>21</t>
    </r>
    <r>
      <rPr>
        <sz val="10"/>
        <color indexed="8"/>
        <rFont val="宋体"/>
        <family val="3"/>
        <charset val="134"/>
      </rPr>
      <t>生物质利用工程</t>
    </r>
  </si>
  <si>
    <r>
      <t>22</t>
    </r>
    <r>
      <rPr>
        <sz val="10"/>
        <color indexed="8"/>
        <rFont val="宋体"/>
        <family val="3"/>
        <charset val="134"/>
      </rPr>
      <t>质检中心</t>
    </r>
  </si>
  <si>
    <r>
      <t>10</t>
    </r>
    <r>
      <rPr>
        <sz val="10"/>
        <color theme="1"/>
        <rFont val="宋体"/>
        <family val="3"/>
        <charset val="134"/>
      </rPr>
      <t>林木种质资源</t>
    </r>
  </si>
  <si>
    <r>
      <t>16</t>
    </r>
    <r>
      <rPr>
        <sz val="10"/>
        <color theme="1"/>
        <rFont val="宋体"/>
        <family val="3"/>
        <charset val="134"/>
      </rPr>
      <t>木本粮食树种</t>
    </r>
  </si>
  <si>
    <t>Variation of allelopathic potential among species and functional groups in a coastal plant community</t>
  </si>
  <si>
    <r>
      <rPr>
        <sz val="10"/>
        <color indexed="8"/>
        <rFont val="Dialog"/>
        <family val="1"/>
      </rPr>
      <t>叶小齐</t>
    </r>
  </si>
  <si>
    <t>Geochemical Journal</t>
  </si>
  <si>
    <t>Soil respiration dynamics in typical tidal flat wetlands of Hangzhou Bay, China</t>
  </si>
  <si>
    <r>
      <rPr>
        <sz val="10"/>
        <color indexed="8"/>
        <rFont val="Dialog"/>
        <family val="1"/>
      </rPr>
      <t>邵学新</t>
    </r>
  </si>
  <si>
    <t>PLOS ONE</t>
  </si>
  <si>
    <t>Submergence causes similar carbohydrate starvation but faster post-stress recovery than darkness in Alternanthera philoxeroides plants</t>
  </si>
  <si>
    <r>
      <rPr>
        <sz val="10"/>
        <color indexed="8"/>
        <rFont val="Dialog"/>
        <family val="1"/>
      </rPr>
      <t>生态学报</t>
    </r>
  </si>
  <si>
    <r>
      <rPr>
        <sz val="10"/>
        <color indexed="8"/>
        <rFont val="Dialog"/>
        <family val="1"/>
      </rPr>
      <t>模拟水位变化对杭州湾芦苇湿地夏季温室气体日通量的影响</t>
    </r>
  </si>
  <si>
    <r>
      <rPr>
        <sz val="10"/>
        <color indexed="8"/>
        <rFont val="Dialog"/>
        <family val="1"/>
      </rPr>
      <t>吴明</t>
    </r>
  </si>
  <si>
    <r>
      <rPr>
        <sz val="10"/>
        <color indexed="8"/>
        <rFont val="Dialog"/>
        <family val="1"/>
      </rPr>
      <t>湿地科学</t>
    </r>
  </si>
  <si>
    <r>
      <rPr>
        <sz val="10"/>
        <color indexed="8"/>
        <rFont val="Dialog"/>
        <family val="1"/>
      </rPr>
      <t>杭州湾国家湿地公园湿地生态系统服务价值评估</t>
    </r>
  </si>
  <si>
    <r>
      <rPr>
        <sz val="10"/>
        <color indexed="8"/>
        <rFont val="Dialog"/>
        <family val="1"/>
      </rPr>
      <t>土壤</t>
    </r>
  </si>
  <si>
    <r>
      <rPr>
        <sz val="10"/>
        <color indexed="8"/>
        <rFont val="Dialog"/>
        <family val="1"/>
      </rPr>
      <t>加拿大一枝黄花入侵对杭州湾湿地围垦区土壤养分及活性有机碳组分的影响</t>
    </r>
  </si>
  <si>
    <r>
      <rPr>
        <sz val="10"/>
        <color indexed="8"/>
        <rFont val="Dialog"/>
        <family val="1"/>
      </rPr>
      <t>植物资源与环境学报</t>
    </r>
  </si>
  <si>
    <r>
      <rPr>
        <sz val="10"/>
        <color indexed="8"/>
        <rFont val="Dialog"/>
        <family val="1"/>
      </rPr>
      <t>芦苇叶水提物的化感活性分析及潜在化感成分的筛选</t>
    </r>
  </si>
  <si>
    <t>IFOREST-BIOGEOSCIENCES AND FORESTRY</t>
  </si>
  <si>
    <t>Damage assessment to subtropical forests following the 2008 Chinese ice storm</t>
  </si>
  <si>
    <r>
      <rPr>
        <sz val="10"/>
        <color indexed="8"/>
        <rFont val="Dialog"/>
        <family val="1"/>
      </rPr>
      <t>周本智</t>
    </r>
  </si>
  <si>
    <t>journal of soils and sediments</t>
  </si>
  <si>
    <t>Relationships between soil-litter interface enzyme activities and decomposition in Pinus massoniana plantations in China</t>
  </si>
  <si>
    <r>
      <rPr>
        <sz val="10"/>
        <color indexed="8"/>
        <rFont val="Dialog"/>
        <family val="1"/>
      </rPr>
      <t>葛晓改</t>
    </r>
  </si>
  <si>
    <r>
      <rPr>
        <sz val="10"/>
        <color indexed="8"/>
        <rFont val="Dialog"/>
        <family val="1"/>
      </rPr>
      <t>林业科学研究</t>
    </r>
  </si>
  <si>
    <r>
      <rPr>
        <sz val="10"/>
        <color indexed="8"/>
        <rFont val="Dialog"/>
        <family val="1"/>
      </rPr>
      <t>干旱处理对毛竹光响应的影响：基于</t>
    </r>
    <r>
      <rPr>
        <sz val="10"/>
        <color indexed="8"/>
        <rFont val="Times New Roman"/>
        <family val="1"/>
      </rPr>
      <t>4</t>
    </r>
    <r>
      <rPr>
        <sz val="10"/>
        <color indexed="8"/>
        <rFont val="Dialog"/>
        <family val="1"/>
      </rPr>
      <t>种模型比较分析</t>
    </r>
  </si>
  <si>
    <r>
      <rPr>
        <sz val="10"/>
        <color indexed="8"/>
        <rFont val="Dialog"/>
        <family val="1"/>
      </rPr>
      <t>生态环境学报</t>
    </r>
  </si>
  <si>
    <r>
      <rPr>
        <sz val="10"/>
        <color indexed="8"/>
        <rFont val="Dialog"/>
        <family val="1"/>
      </rPr>
      <t>生物质炭输入对土壤碳排放的激发效应研究进展</t>
    </r>
  </si>
  <si>
    <r>
      <rPr>
        <sz val="10"/>
        <color indexed="8"/>
        <rFont val="Dialog"/>
        <family val="1"/>
      </rPr>
      <t>基于</t>
    </r>
    <r>
      <rPr>
        <sz val="10"/>
        <color indexed="8"/>
        <rFont val="Times New Roman"/>
        <family val="1"/>
      </rPr>
      <t>FvCB</t>
    </r>
    <r>
      <rPr>
        <sz val="10"/>
        <color indexed="8"/>
        <rFont val="Dialog"/>
        <family val="1"/>
      </rPr>
      <t>模型的叶片光合生理对环境因子响应的研究进展</t>
    </r>
  </si>
  <si>
    <r>
      <rPr>
        <sz val="10"/>
        <color indexed="8"/>
        <rFont val="Dialog"/>
        <family val="1"/>
      </rPr>
      <t>西北植物学报</t>
    </r>
  </si>
  <si>
    <r>
      <rPr>
        <sz val="10"/>
        <color indexed="8"/>
        <rFont val="Dialog"/>
        <family val="1"/>
      </rPr>
      <t>冠层高度对毛竹叶片光合生理特性的影响</t>
    </r>
  </si>
  <si>
    <r>
      <rPr>
        <sz val="10"/>
        <color indexed="8"/>
        <rFont val="Dialog"/>
        <family val="1"/>
      </rPr>
      <t>曹永慧</t>
    </r>
  </si>
  <si>
    <r>
      <t xml:space="preserve">2 </t>
    </r>
    <r>
      <rPr>
        <sz val="10"/>
        <color indexed="8"/>
        <rFont val="Dialog"/>
        <family val="1"/>
      </rPr>
      <t>种经营方式下早竹林虫瘿的空间分布研究</t>
    </r>
  </si>
  <si>
    <r>
      <rPr>
        <sz val="10"/>
        <color indexed="8"/>
        <rFont val="Dialog"/>
        <family val="1"/>
      </rPr>
      <t>耿显胜</t>
    </r>
  </si>
  <si>
    <r>
      <rPr>
        <sz val="10"/>
        <color indexed="8"/>
        <rFont val="Dialog"/>
        <family val="1"/>
      </rPr>
      <t>黄脊竹蝗引诱剂的筛选及应用</t>
    </r>
  </si>
  <si>
    <r>
      <rPr>
        <sz val="10"/>
        <color indexed="8"/>
        <rFont val="Dialog"/>
        <family val="1"/>
      </rPr>
      <t>舒金平</t>
    </r>
  </si>
  <si>
    <r>
      <rPr>
        <sz val="10"/>
        <color indexed="8"/>
        <rFont val="Dialog"/>
        <family val="1"/>
      </rPr>
      <t>生态学杂志</t>
    </r>
  </si>
  <si>
    <r>
      <rPr>
        <sz val="10"/>
        <color indexed="8"/>
        <rFont val="Dialog"/>
        <family val="1"/>
      </rPr>
      <t>植物保护</t>
    </r>
  </si>
  <si>
    <r>
      <rPr>
        <sz val="10"/>
        <color indexed="8"/>
        <rFont val="Dialog"/>
        <family val="1"/>
      </rPr>
      <t>茶籽象危害对油茶果产量和茶油品质的影响</t>
    </r>
  </si>
  <si>
    <r>
      <rPr>
        <sz val="10"/>
        <color indexed="8"/>
        <rFont val="Dialog"/>
        <family val="1"/>
      </rPr>
      <t>王斌</t>
    </r>
  </si>
  <si>
    <r>
      <rPr>
        <sz val="10"/>
        <color indexed="8"/>
        <rFont val="Dialog"/>
        <family val="1"/>
      </rPr>
      <t>火烧对中国北亚热带杉木林土壤有机碳的影响</t>
    </r>
  </si>
  <si>
    <r>
      <rPr>
        <sz val="10"/>
        <color indexed="8"/>
        <rFont val="Dialog"/>
        <family val="1"/>
      </rPr>
      <t>李正才</t>
    </r>
  </si>
  <si>
    <r>
      <rPr>
        <sz val="10"/>
        <color indexed="8"/>
        <rFont val="Dialog"/>
        <family val="1"/>
      </rPr>
      <t>火烧对中国北亚热带天然马尾松林土壤有机碳的影响</t>
    </r>
  </si>
  <si>
    <r>
      <rPr>
        <sz val="10"/>
        <color indexed="8"/>
        <rFont val="Dialog"/>
        <family val="1"/>
      </rPr>
      <t>长江流域资源与环境</t>
    </r>
  </si>
  <si>
    <t>European Journal of Forest Research</t>
  </si>
  <si>
    <t>Effect of environment and genetics of leaf N, P stoichiometry for Quercus acutissima across China</t>
  </si>
  <si>
    <r>
      <rPr>
        <sz val="10"/>
        <color indexed="8"/>
        <rFont val="Dialog"/>
        <family val="1"/>
      </rPr>
      <t>虞木奎</t>
    </r>
  </si>
  <si>
    <t>Morphological response of eight Quercus species to simulated wind load</t>
  </si>
  <si>
    <t>Sylwan</t>
  </si>
  <si>
    <t>Effect of genetics and environment on leaf morphology and SLA for Quercus acutissima,</t>
  </si>
  <si>
    <r>
      <rPr>
        <sz val="10"/>
        <color indexed="8"/>
        <rFont val="Dialog"/>
        <family val="1"/>
      </rPr>
      <t>草地学报</t>
    </r>
  </si>
  <si>
    <r>
      <rPr>
        <sz val="10"/>
        <color indexed="8"/>
        <rFont val="Dialog"/>
        <family val="1"/>
      </rPr>
      <t>刈割对五节芒化感作用及次生代谢物质的影响</t>
    </r>
  </si>
  <si>
    <r>
      <rPr>
        <sz val="10"/>
        <color indexed="8"/>
        <rFont val="Dialog"/>
        <family val="1"/>
      </rPr>
      <t>应用生态学报</t>
    </r>
  </si>
  <si>
    <r>
      <rPr>
        <sz val="10"/>
        <color indexed="8"/>
        <rFont val="Dialog"/>
        <family val="1"/>
      </rPr>
      <t>麻栎种源林叶片碳氮磷化学计量特征变异机制</t>
    </r>
  </si>
  <si>
    <t>Nanotoxicology</t>
  </si>
  <si>
    <t>Tannic acid alleviates bulk and nanoparticle Nd2O3 toxicity in pumpkin: A physiological and molecular response</t>
  </si>
  <si>
    <r>
      <rPr>
        <sz val="10"/>
        <color indexed="8"/>
        <rFont val="Dialog"/>
        <family val="1"/>
      </rPr>
      <t>陈光才</t>
    </r>
  </si>
  <si>
    <t>RSC Advances</t>
  </si>
  <si>
    <t>Effect of humic acid on the sulfamethazine adsorption by functionalized multi-walled carbon nanotubes in aqueous solution: mechanistic study</t>
  </si>
  <si>
    <r>
      <rPr>
        <sz val="10"/>
        <color indexed="8"/>
        <rFont val="Dialog"/>
        <family val="1"/>
      </rPr>
      <t>张建锋</t>
    </r>
  </si>
  <si>
    <r>
      <rPr>
        <sz val="10"/>
        <color indexed="8"/>
        <rFont val="Dialog"/>
        <family val="1"/>
      </rPr>
      <t>城镇绿化树种叶片滞尘与重金属吸收能力</t>
    </r>
    <r>
      <rPr>
        <sz val="10"/>
        <color indexed="8"/>
        <rFont val="Times New Roman"/>
        <family val="1"/>
      </rPr>
      <t>—</t>
    </r>
    <r>
      <rPr>
        <sz val="10"/>
        <color indexed="8"/>
        <rFont val="Dialog"/>
        <family val="1"/>
      </rPr>
      <t>以浙江省余姚市泗门镇为例</t>
    </r>
  </si>
  <si>
    <r>
      <rPr>
        <sz val="10"/>
        <color indexed="8"/>
        <rFont val="Dialog"/>
        <family val="1"/>
      </rPr>
      <t>余姚滨海不同盐碱度土壤微生物群落组成及土壤酶活性的变化</t>
    </r>
  </si>
  <si>
    <r>
      <rPr>
        <sz val="10"/>
        <color indexed="8"/>
        <rFont val="Dialog"/>
        <family val="1"/>
      </rPr>
      <t>植物研究</t>
    </r>
  </si>
  <si>
    <r>
      <rPr>
        <sz val="10"/>
        <color indexed="8"/>
        <rFont val="Dialog"/>
        <family val="1"/>
      </rPr>
      <t>浙北山区小流域植被类型对土壤无机氮的影响</t>
    </r>
  </si>
  <si>
    <t>NEW FORESTS</t>
  </si>
  <si>
    <t>Genealogy reconstruction and core collection construction in breeding parents of Cupressus funebris</t>
  </si>
  <si>
    <r>
      <rPr>
        <sz val="10"/>
        <color indexed="8"/>
        <rFont val="Dialog"/>
        <family val="1"/>
      </rPr>
      <t>楚秀丽</t>
    </r>
  </si>
  <si>
    <t>Selection of Reference Genes for Real-Time Quantitative PCR in Pinus massoniana post nematode inoculation</t>
  </si>
  <si>
    <r>
      <rPr>
        <sz val="10"/>
        <color indexed="8"/>
        <rFont val="Dialog"/>
        <family val="1"/>
      </rPr>
      <t>刘青华</t>
    </r>
  </si>
  <si>
    <r>
      <rPr>
        <sz val="10"/>
        <color indexed="8"/>
        <rFont val="Dialog"/>
        <family val="1"/>
      </rPr>
      <t>林业科学</t>
    </r>
  </si>
  <si>
    <r>
      <rPr>
        <sz val="10"/>
        <color indexed="8"/>
        <rFont val="Dialog"/>
        <family val="1"/>
      </rPr>
      <t>不同产脂量马尾松无性系木质部树脂道结构差异</t>
    </r>
  </si>
  <si>
    <r>
      <rPr>
        <sz val="10"/>
        <color indexed="8"/>
        <rFont val="Dialog"/>
        <family val="1"/>
      </rPr>
      <t>持续</t>
    </r>
    <r>
      <rPr>
        <sz val="10"/>
        <color indexed="8"/>
        <rFont val="Times New Roman"/>
        <family val="1"/>
      </rPr>
      <t>N</t>
    </r>
    <r>
      <rPr>
        <sz val="10"/>
        <color indexed="8"/>
        <rFont val="Dialog"/>
        <family val="1"/>
      </rPr>
      <t>沉降对低</t>
    </r>
    <r>
      <rPr>
        <sz val="10"/>
        <color indexed="8"/>
        <rFont val="Times New Roman"/>
        <family val="1"/>
      </rPr>
      <t>P</t>
    </r>
    <r>
      <rPr>
        <sz val="10"/>
        <color indexed="8"/>
        <rFont val="Dialog"/>
        <family val="1"/>
      </rPr>
      <t>下</t>
    </r>
    <r>
      <rPr>
        <sz val="10"/>
        <color indexed="8"/>
        <rFont val="Times New Roman"/>
        <family val="1"/>
      </rPr>
      <t>2</t>
    </r>
    <r>
      <rPr>
        <sz val="10"/>
        <color indexed="8"/>
        <rFont val="Dialog"/>
        <family val="1"/>
      </rPr>
      <t>年生马尾松苗木菌根共生影响</t>
    </r>
  </si>
  <si>
    <r>
      <rPr>
        <sz val="10"/>
        <color indexed="8"/>
        <rFont val="Dialog"/>
        <family val="1"/>
      </rPr>
      <t>周志春</t>
    </r>
  </si>
  <si>
    <r>
      <rPr>
        <sz val="10"/>
        <color indexed="8"/>
        <rFont val="Dialog"/>
        <family val="1"/>
      </rPr>
      <t>利用马尾松</t>
    </r>
    <r>
      <rPr>
        <sz val="10"/>
        <color indexed="8"/>
        <rFont val="Times New Roman"/>
        <family val="1"/>
      </rPr>
      <t>3</t>
    </r>
    <r>
      <rPr>
        <sz val="10"/>
        <color indexed="8"/>
        <rFont val="Dialog"/>
        <family val="1"/>
      </rPr>
      <t>代杂交子代幼林松脂化学组分的</t>
    </r>
    <r>
      <rPr>
        <sz val="10"/>
        <color indexed="8"/>
        <rFont val="Times New Roman"/>
        <family val="1"/>
      </rPr>
      <t>GCA/SCA</t>
    </r>
    <r>
      <rPr>
        <sz val="10"/>
        <color indexed="8"/>
        <rFont val="Dialog"/>
        <family val="1"/>
      </rPr>
      <t>分析</t>
    </r>
  </si>
  <si>
    <r>
      <rPr>
        <sz val="10"/>
        <color indexed="8"/>
        <rFont val="Dialog"/>
        <family val="1"/>
      </rPr>
      <t>金国庆</t>
    </r>
  </si>
  <si>
    <r>
      <rPr>
        <sz val="10"/>
        <color indexed="8"/>
        <rFont val="Dialog"/>
        <family val="1"/>
      </rPr>
      <t>马尾松松脂化学组分家系变异及相关分析</t>
    </r>
  </si>
  <si>
    <r>
      <rPr>
        <sz val="10"/>
        <color indexed="8"/>
        <rFont val="Dialog"/>
        <family val="1"/>
      </rPr>
      <t>南方红豆杉</t>
    </r>
    <r>
      <rPr>
        <sz val="10"/>
        <color indexed="8"/>
        <rFont val="Times New Roman"/>
        <family val="1"/>
      </rPr>
      <t>2</t>
    </r>
    <r>
      <rPr>
        <sz val="10"/>
        <color indexed="8"/>
        <rFont val="Dialog"/>
        <family val="1"/>
      </rPr>
      <t>年生容器苗多点试验的生长节律家系变异</t>
    </r>
  </si>
  <si>
    <r>
      <rPr>
        <sz val="10"/>
        <color indexed="8"/>
        <rFont val="Dialog"/>
        <family val="1"/>
      </rPr>
      <t>三种南方主要造林树种苗木生长响应模拟</t>
    </r>
    <r>
      <rPr>
        <sz val="10"/>
        <color indexed="8"/>
        <rFont val="Times New Roman"/>
        <family val="1"/>
      </rPr>
      <t>N</t>
    </r>
    <r>
      <rPr>
        <sz val="10"/>
        <color indexed="8"/>
        <rFont val="Dialog"/>
        <family val="1"/>
      </rPr>
      <t>沉降的种间差异</t>
    </r>
  </si>
  <si>
    <r>
      <rPr>
        <sz val="10"/>
        <color indexed="8"/>
        <rFont val="Dialog"/>
        <family val="1"/>
      </rPr>
      <t>植物生态学报</t>
    </r>
  </si>
  <si>
    <r>
      <rPr>
        <sz val="10"/>
        <color indexed="8"/>
        <rFont val="Dialog"/>
        <family val="1"/>
      </rPr>
      <t>模拟氮沉降对低磷胁迫下马尾松无性系细根形态和氮磷效率的影响</t>
    </r>
  </si>
  <si>
    <r>
      <rPr>
        <sz val="10"/>
        <color indexed="8"/>
        <rFont val="Dialog"/>
        <family val="1"/>
      </rPr>
      <t>张蕊</t>
    </r>
  </si>
  <si>
    <r>
      <rPr>
        <sz val="10"/>
        <color indexed="8"/>
        <rFont val="Dialog"/>
        <family val="1"/>
      </rPr>
      <t>植物营养与肥料学报</t>
    </r>
  </si>
  <si>
    <r>
      <rPr>
        <sz val="10"/>
        <color indexed="8"/>
        <rFont val="Dialog"/>
        <family val="1"/>
      </rPr>
      <t>大气氮沉降提高低磷土壤条件下马尾松菌根共生和磷效率的原因</t>
    </r>
  </si>
  <si>
    <r>
      <rPr>
        <sz val="10"/>
        <color indexed="8"/>
        <rFont val="Dialog"/>
        <family val="1"/>
      </rPr>
      <t>不同产地南方红豆杉各家系生长、光合生理与株高生长节律的差异分析</t>
    </r>
  </si>
  <si>
    <t>ENVIRONMENTAL SCIENCE AND POLLUTION RESEARCH</t>
  </si>
  <si>
    <t>Comparative of Quercus spp. and Salix spp. for phytoremediation of Pb/Zn mine tailings</t>
  </si>
  <si>
    <r>
      <rPr>
        <sz val="10"/>
        <color indexed="8"/>
        <rFont val="Dialog"/>
        <family val="1"/>
      </rPr>
      <t>施翔</t>
    </r>
  </si>
  <si>
    <t>frontiers in plant science</t>
  </si>
  <si>
    <t>Transcriptome sequencing and expression analysis of cadmium (Cd) transport and detoxification related genes in Cd-accumulating Salix integra</t>
  </si>
  <si>
    <r>
      <rPr>
        <sz val="10"/>
        <color indexed="8"/>
        <rFont val="Dialog"/>
        <family val="1"/>
      </rPr>
      <t>王树凤</t>
    </r>
  </si>
  <si>
    <t>INTERNATIONAL JOURNAL OF PHYTOREMEDIATION</t>
  </si>
  <si>
    <t>Phytoremediation potential of transplanted bareroot seedlings of trees for lead/zinc and copper mine tailings</t>
  </si>
  <si>
    <r>
      <rPr>
        <sz val="10"/>
        <color indexed="8"/>
        <rFont val="Dialog"/>
        <family val="1"/>
      </rPr>
      <t>分子植物育种</t>
    </r>
  </si>
  <si>
    <r>
      <rPr>
        <sz val="10"/>
        <color indexed="8"/>
        <rFont val="Dialog"/>
        <family val="1"/>
      </rPr>
      <t>不同倍性桤木属植物的转录组测序和分析</t>
    </r>
  </si>
  <si>
    <r>
      <rPr>
        <sz val="10"/>
        <color indexed="8"/>
        <rFont val="Dialog"/>
        <family val="1"/>
      </rPr>
      <t>饶龙兵</t>
    </r>
  </si>
  <si>
    <r>
      <rPr>
        <sz val="10"/>
        <color indexed="8"/>
        <rFont val="Dialog"/>
        <family val="1"/>
      </rPr>
      <t>杞柳不同品种对铅的积累、耐性及叶片元素原位微区分布特征</t>
    </r>
  </si>
  <si>
    <r>
      <rPr>
        <sz val="10"/>
        <color indexed="8"/>
        <rFont val="Dialog"/>
        <family val="1"/>
      </rPr>
      <t>基于桤木属转录组测序的</t>
    </r>
    <r>
      <rPr>
        <sz val="10"/>
        <color indexed="8"/>
        <rFont val="Times New Roman"/>
        <family val="1"/>
      </rPr>
      <t>SSR</t>
    </r>
    <r>
      <rPr>
        <sz val="10"/>
        <color indexed="8"/>
        <rFont val="Dialog"/>
        <family val="1"/>
      </rPr>
      <t>分子标记的开发</t>
    </r>
  </si>
  <si>
    <r>
      <rPr>
        <sz val="10"/>
        <color indexed="8"/>
        <rFont val="Dialog"/>
        <family val="1"/>
      </rPr>
      <t>盐肤木幼苗对铅胁迫的生理响应</t>
    </r>
  </si>
  <si>
    <r>
      <rPr>
        <sz val="10"/>
        <color indexed="8"/>
        <rFont val="Dialog"/>
        <family val="1"/>
      </rPr>
      <t>中南林业科技大学学报</t>
    </r>
  </si>
  <si>
    <t>journal of experimental botany</t>
  </si>
  <si>
    <t>Phylogenetic tree-informed microRNAome analysis uncovers conserved and lineage-specific miRNAs in Camellia during floral organ development</t>
  </si>
  <si>
    <r>
      <rPr>
        <sz val="10"/>
        <color indexed="8"/>
        <rFont val="Dialog"/>
        <family val="1"/>
      </rPr>
      <t>杜鹃红山茶</t>
    </r>
    <r>
      <rPr>
        <sz val="10"/>
        <color indexed="8"/>
        <rFont val="Times New Roman"/>
        <family val="1"/>
      </rPr>
      <t>CaAPX</t>
    </r>
    <r>
      <rPr>
        <sz val="10"/>
        <color indexed="8"/>
        <rFont val="Dialog"/>
        <family val="1"/>
      </rPr>
      <t>基因的克隆、表达及功能分析</t>
    </r>
  </si>
  <si>
    <r>
      <rPr>
        <sz val="10"/>
        <color indexed="8"/>
        <rFont val="Dialog"/>
        <family val="1"/>
      </rPr>
      <t>荔波连蕊茶</t>
    </r>
    <r>
      <rPr>
        <sz val="10"/>
        <color indexed="8"/>
        <rFont val="Times New Roman"/>
        <family val="1"/>
      </rPr>
      <t>GA2ox1</t>
    </r>
    <r>
      <rPr>
        <sz val="10"/>
        <color indexed="8"/>
        <rFont val="Dialog"/>
        <family val="1"/>
      </rPr>
      <t>基因的克隆及表达分析</t>
    </r>
  </si>
  <si>
    <r>
      <rPr>
        <sz val="10"/>
        <color indexed="8"/>
        <rFont val="Dialog"/>
        <family val="1"/>
      </rPr>
      <t>园艺学报</t>
    </r>
  </si>
  <si>
    <r>
      <rPr>
        <sz val="10"/>
        <color indexed="8"/>
        <rFont val="Dialog"/>
        <family val="1"/>
      </rPr>
      <t>过量表达杜鹃红山茶</t>
    </r>
    <r>
      <rPr>
        <sz val="10"/>
        <color indexed="8"/>
        <rFont val="Times New Roman"/>
        <family val="1"/>
      </rPr>
      <t>CaAPX1</t>
    </r>
    <r>
      <rPr>
        <sz val="10"/>
        <color indexed="8"/>
        <rFont val="Dialog"/>
        <family val="1"/>
      </rPr>
      <t>的烟草耐热性提高</t>
    </r>
  </si>
  <si>
    <t>Environmental Progress and Sustainable Energy</t>
  </si>
  <si>
    <t>Concentrations, Sources and Pollution Characteristic of Organic Pesticide in Soil from Typical Chinese Bamboo Forest</t>
  </si>
  <si>
    <t>Adaptability of Indocalamus decorus to climate change based on physiological and biochemical responses to elevated carbon dioxide and ozone</t>
  </si>
  <si>
    <t>Science of the Total Environment</t>
  </si>
  <si>
    <r>
      <rPr>
        <sz val="10"/>
        <color indexed="8"/>
        <rFont val="Dialog"/>
        <family val="1"/>
      </rPr>
      <t>陈双林</t>
    </r>
  </si>
  <si>
    <r>
      <rPr>
        <sz val="10"/>
        <color indexed="8"/>
        <rFont val="Dialog"/>
        <family val="1"/>
      </rPr>
      <t>谢锦忠</t>
    </r>
  </si>
  <si>
    <r>
      <rPr>
        <sz val="10"/>
        <color indexed="8"/>
        <rFont val="Dialog"/>
        <family val="1"/>
      </rPr>
      <t>南京林业大学学报</t>
    </r>
    <r>
      <rPr>
        <sz val="10"/>
        <color indexed="8"/>
        <rFont val="Times New Roman"/>
        <family val="1"/>
      </rPr>
      <t>.</t>
    </r>
    <r>
      <rPr>
        <sz val="10"/>
        <color indexed="8"/>
        <rFont val="Dialog"/>
        <family val="1"/>
      </rPr>
      <t>自然科学版</t>
    </r>
  </si>
  <si>
    <r>
      <rPr>
        <sz val="10"/>
        <color indexed="8"/>
        <rFont val="Dialog"/>
        <family val="1"/>
      </rPr>
      <t>麻竹林下竹荪仿野生种植关键技术研究</t>
    </r>
  </si>
  <si>
    <r>
      <rPr>
        <sz val="10"/>
        <color indexed="8"/>
        <rFont val="Dialog"/>
        <family val="1"/>
      </rPr>
      <t>雷竹克隆系统出笋期有机碳分布变化规律研究</t>
    </r>
  </si>
  <si>
    <r>
      <rPr>
        <sz val="10"/>
        <color indexed="8"/>
        <rFont val="Dialog"/>
        <family val="1"/>
      </rPr>
      <t>钩梢强度对麻竹生物量分配和生理特性的影响</t>
    </r>
  </si>
  <si>
    <t>biologia plantarum</t>
  </si>
  <si>
    <t>Improving tobacco freezing tolerance by co-transfer of stress-inducible CbCBF and CbICE53 genes</t>
  </si>
  <si>
    <r>
      <rPr>
        <sz val="10"/>
        <color indexed="8"/>
        <rFont val="Dialog"/>
        <family val="1"/>
      </rPr>
      <t>林萍</t>
    </r>
  </si>
  <si>
    <t>Environmental Earth Sciences</t>
  </si>
  <si>
    <t>Seasonal changes in the soil moisture distribution around bare rock outcrops within a karst rocky desertification area (Fuyuan County, Yunnan Province, China)</t>
  </si>
  <si>
    <t>Genes</t>
  </si>
  <si>
    <t>Divergent Expression Patterns in Two Vernicia Species Revealed the Potential Role of the Hub Gene VmAP2/ERF036 in Resistance to Fusarium oxysporum in Vernicia montana</t>
  </si>
  <si>
    <r>
      <rPr>
        <sz val="10"/>
        <color indexed="8"/>
        <rFont val="Dialog"/>
        <family val="1"/>
      </rPr>
      <t>陈益存</t>
    </r>
  </si>
  <si>
    <t>INTERNATIONAL JOURNAL OF AGRICULTURE AND BIOLOGY</t>
  </si>
  <si>
    <t>PromoterAnalysis of Cold-responsive (COR) Gene from Capsella bursa-pastoris and Expression Character in Response to Low Temperature</t>
  </si>
  <si>
    <t>Journal of essential oil BEARING PLANTS</t>
  </si>
  <si>
    <t>Evaluation of the Yields and Chemical Compositions of the Essential Oils of Different Litsea cubeba Varieties</t>
  </si>
  <si>
    <r>
      <rPr>
        <sz val="10"/>
        <color indexed="8"/>
        <rFont val="Dialog"/>
        <family val="1"/>
      </rPr>
      <t>高暝</t>
    </r>
  </si>
  <si>
    <t>MOLECULES</t>
  </si>
  <si>
    <t>Digital gene expression profiling to explore differentially expressed genes associated with Terpenoid Biosynthesis during Fruit development in Litsea cubeba</t>
  </si>
  <si>
    <r>
      <rPr>
        <sz val="10"/>
        <color indexed="8"/>
        <rFont val="Dialog"/>
        <family val="1"/>
      </rPr>
      <t>王开良</t>
    </r>
  </si>
  <si>
    <r>
      <rPr>
        <sz val="10"/>
        <color indexed="8"/>
        <rFont val="Dialog"/>
        <family val="1"/>
      </rPr>
      <t>油茶</t>
    </r>
    <r>
      <rPr>
        <sz val="10"/>
        <color indexed="8"/>
        <rFont val="Times New Roman"/>
        <family val="1"/>
      </rPr>
      <t xml:space="preserve">ALMT </t>
    </r>
    <r>
      <rPr>
        <sz val="10"/>
        <color indexed="8"/>
        <rFont val="Dialog"/>
        <family val="1"/>
      </rPr>
      <t>基因的克隆及低磷胁迫下的表达分析</t>
    </r>
  </si>
  <si>
    <r>
      <rPr>
        <sz val="10"/>
        <color indexed="8"/>
        <rFont val="Dialog"/>
        <family val="1"/>
      </rPr>
      <t>姚小华</t>
    </r>
  </si>
  <si>
    <r>
      <rPr>
        <sz val="10"/>
        <color indexed="8"/>
        <rFont val="Dialog"/>
        <family val="1"/>
      </rPr>
      <t>普通油茶两个</t>
    </r>
    <r>
      <rPr>
        <sz val="10"/>
        <color indexed="8"/>
        <rFont val="Times New Roman"/>
        <family val="1"/>
      </rPr>
      <t>Δ-12</t>
    </r>
    <r>
      <rPr>
        <sz val="10"/>
        <color indexed="8"/>
        <rFont val="Dialog"/>
        <family val="1"/>
      </rPr>
      <t>脂肪酸脱氢酶基因序列特征及表达模式研究</t>
    </r>
  </si>
  <si>
    <r>
      <rPr>
        <sz val="10"/>
        <color indexed="8"/>
        <rFont val="Dialog"/>
        <family val="1"/>
      </rPr>
      <t>油茶无性系自交亲和性分析</t>
    </r>
  </si>
  <si>
    <r>
      <rPr>
        <sz val="10"/>
        <color indexed="8"/>
        <rFont val="Dialog"/>
        <family val="1"/>
      </rPr>
      <t>花粉直感效应对油茶种实特征的影响</t>
    </r>
  </si>
  <si>
    <r>
      <rPr>
        <sz val="10"/>
        <color indexed="8"/>
        <rFont val="Dialog"/>
        <family val="1"/>
      </rPr>
      <t>曹永庆</t>
    </r>
  </si>
  <si>
    <r>
      <rPr>
        <sz val="10"/>
        <color indexed="8"/>
        <rFont val="Dialog"/>
        <family val="1"/>
      </rPr>
      <t>油茶无性系丰产性状和稳定性分析</t>
    </r>
  </si>
  <si>
    <r>
      <rPr>
        <sz val="10"/>
        <color indexed="8"/>
        <rFont val="Dialog"/>
        <family val="1"/>
      </rPr>
      <t>薄壳山核桃根系水浸液对</t>
    </r>
    <r>
      <rPr>
        <sz val="10"/>
        <color indexed="8"/>
        <rFont val="Times New Roman"/>
        <family val="1"/>
      </rPr>
      <t>2</t>
    </r>
    <r>
      <rPr>
        <sz val="10"/>
        <color indexed="8"/>
        <rFont val="Dialog"/>
        <family val="1"/>
      </rPr>
      <t>种作物种子萌发及幼苗生长的影响</t>
    </r>
  </si>
  <si>
    <r>
      <rPr>
        <sz val="10"/>
        <color indexed="8"/>
        <rFont val="Dialog"/>
        <family val="1"/>
      </rPr>
      <t>油茶柠檬酸合成酶（</t>
    </r>
    <r>
      <rPr>
        <sz val="10"/>
        <color indexed="8"/>
        <rFont val="Times New Roman"/>
        <family val="1"/>
      </rPr>
      <t>CS</t>
    </r>
    <r>
      <rPr>
        <sz val="10"/>
        <color indexed="8"/>
        <rFont val="Dialog"/>
        <family val="1"/>
      </rPr>
      <t>）基因的克隆与表达分析</t>
    </r>
  </si>
  <si>
    <r>
      <rPr>
        <sz val="10"/>
        <color indexed="8"/>
        <rFont val="Dialog"/>
        <family val="1"/>
      </rPr>
      <t>中国油料作物学报</t>
    </r>
  </si>
  <si>
    <r>
      <rPr>
        <sz val="10"/>
        <color indexed="8"/>
        <rFont val="Dialog"/>
        <family val="1"/>
      </rPr>
      <t>山茶属</t>
    </r>
    <r>
      <rPr>
        <sz val="10"/>
        <color indexed="8"/>
        <rFont val="Times New Roman"/>
        <family val="1"/>
      </rPr>
      <t>3</t>
    </r>
    <r>
      <rPr>
        <sz val="10"/>
        <color indexed="8"/>
        <rFont val="Dialog"/>
        <family val="1"/>
      </rPr>
      <t>种植物花药超低温保存研究</t>
    </r>
  </si>
  <si>
    <r>
      <t>33</t>
    </r>
    <r>
      <rPr>
        <sz val="10"/>
        <color indexed="8"/>
        <rFont val="Dialog"/>
        <family val="1"/>
      </rPr>
      <t>个薄壳山核桃无性系果（核）性状及产量的比较</t>
    </r>
  </si>
  <si>
    <r>
      <rPr>
        <sz val="10"/>
        <color indexed="8"/>
        <rFont val="Dialog"/>
        <family val="1"/>
      </rPr>
      <t>薄壳山核桃不同砧木对嫁接成活率及生长指标的影响</t>
    </r>
  </si>
  <si>
    <r>
      <rPr>
        <sz val="10"/>
        <color indexed="8"/>
        <rFont val="Dialog"/>
        <family val="1"/>
      </rPr>
      <t>常君</t>
    </r>
  </si>
  <si>
    <r>
      <rPr>
        <sz val="10"/>
        <color indexed="8"/>
        <rFont val="Dialog"/>
        <family val="1"/>
      </rPr>
      <t>移栽对油茶嫁接苗生长的影响</t>
    </r>
  </si>
  <si>
    <r>
      <rPr>
        <sz val="10"/>
        <color indexed="8"/>
        <rFont val="Dialog"/>
        <family val="1"/>
      </rPr>
      <t>油茶</t>
    </r>
    <r>
      <rPr>
        <sz val="10"/>
        <color indexed="8"/>
        <rFont val="Times New Roman"/>
        <family val="1"/>
      </rPr>
      <t xml:space="preserve">5×5 </t>
    </r>
    <r>
      <rPr>
        <sz val="10"/>
        <color indexed="8"/>
        <rFont val="Dialog"/>
        <family val="1"/>
      </rPr>
      <t>全双列杂交子代幼林生长性状的配合力分析</t>
    </r>
  </si>
  <si>
    <r>
      <rPr>
        <sz val="10"/>
        <color indexed="8"/>
        <rFont val="Dialog"/>
        <family val="1"/>
      </rPr>
      <t>农业工程学报</t>
    </r>
  </si>
  <si>
    <r>
      <rPr>
        <sz val="10"/>
        <color indexed="8"/>
        <rFont val="Dialog"/>
        <family val="1"/>
      </rPr>
      <t>加工工艺对油茶籽油氧化稳定性及酚类物质含量影响的规律研究</t>
    </r>
  </si>
  <si>
    <r>
      <rPr>
        <sz val="10"/>
        <color indexed="8"/>
        <rFont val="Dialog"/>
        <family val="1"/>
      </rPr>
      <t>罗凡</t>
    </r>
  </si>
  <si>
    <r>
      <rPr>
        <sz val="10"/>
        <color indexed="8"/>
        <rFont val="Dialog"/>
        <family val="1"/>
      </rPr>
      <t>适宜含水率保持油茶籽贮藏品质</t>
    </r>
  </si>
  <si>
    <r>
      <rPr>
        <sz val="10"/>
        <color indexed="8"/>
        <rFont val="Dialog"/>
        <family val="1"/>
      </rPr>
      <t>王亚萍</t>
    </r>
  </si>
  <si>
    <t>biotechnology advances</t>
  </si>
  <si>
    <t xml:space="preserve">Microbially-Mediated Plant Salt Tolerance and Microbiome-based Solutions for Saline Agriculture. </t>
  </si>
  <si>
    <r>
      <rPr>
        <sz val="10"/>
        <color indexed="8"/>
        <rFont val="Dialog"/>
        <family val="1"/>
      </rPr>
      <t>袁志林</t>
    </r>
  </si>
  <si>
    <t>fungal ecology</t>
  </si>
  <si>
    <t xml:space="preserve">Seed Endophytic Microbiota in a Coastal Plant and Phytobeneficial Properties of the Cladosporium cladosporioides. </t>
  </si>
  <si>
    <t>Scientific Report</t>
  </si>
  <si>
    <t>Specialized Microbiome of a Halophyte and its Role in Helping Non-host Plants to Withstand Salinity.</t>
  </si>
  <si>
    <r>
      <rPr>
        <sz val="10"/>
        <color indexed="8"/>
        <rFont val="Dialog"/>
        <family val="1"/>
      </rPr>
      <t>野生扇脉杓兰植株生长特性及大孢子超微结构的研究</t>
    </r>
  </si>
  <si>
    <r>
      <rPr>
        <sz val="10"/>
        <color indexed="8"/>
        <rFont val="Dialog"/>
        <family val="1"/>
      </rPr>
      <t>田敏</t>
    </r>
  </si>
  <si>
    <t>Frontier in Plant Science</t>
  </si>
  <si>
    <t>Functional characterization of a gene resembling rubber elongation factor in Sedum alfredii Hance endowed with novel functions associated with cadmium tolerance</t>
  </si>
  <si>
    <t>Peer Journal</t>
  </si>
  <si>
    <t>Transcriptome analysis of immature xylem in Chinese fir (Cunninghamia lanceolata (Lamb.) Hook) with different growth and development phase variation</t>
  </si>
  <si>
    <t>Bioresources</t>
  </si>
  <si>
    <t>Factors Influencing Polyol Liquefaction of Nut Shells of  Different Camellia Species</t>
  </si>
  <si>
    <r>
      <rPr>
        <sz val="10"/>
        <color indexed="8"/>
        <rFont val="Dialog"/>
        <family val="1"/>
      </rPr>
      <t>张金萍</t>
    </r>
  </si>
  <si>
    <t>Analytical Letters</t>
  </si>
  <si>
    <t>Identification of Geographical Origin of Honeysuckle (Lonicera Japonica Thunb) by Discriminant Analysis Using Rare Earth Elements</t>
  </si>
  <si>
    <r>
      <rPr>
        <sz val="10"/>
        <color indexed="8"/>
        <rFont val="Dialog"/>
        <family val="1"/>
      </rPr>
      <t>倪张林</t>
    </r>
  </si>
  <si>
    <t>Analytical Methods</t>
  </si>
  <si>
    <t>Determination of 26 endocrine disrupting chemicals in fish and water using modified QuEChERS combined with solid-phase extraction and UHPLC-MS/MS</t>
  </si>
  <si>
    <r>
      <rPr>
        <sz val="10"/>
        <color indexed="8"/>
        <rFont val="Dialog"/>
        <family val="1"/>
      </rPr>
      <t>刘毅华</t>
    </r>
  </si>
  <si>
    <t>Influence of different formulations on chlorpyrifos behavior and risk assessment in bamboo forest of China</t>
  </si>
  <si>
    <t>Food Additives &amp; Contaminants: Part B</t>
  </si>
  <si>
    <t>Toxic and essential elements in five tree nuts from Hangzhou market, China</t>
  </si>
  <si>
    <t>INTERNATIONAL JOURNAL OF MOLECULAR SCIENCES</t>
  </si>
  <si>
    <t>Expression and Functional Properties of an Anti-Triazophos High-Affinity Single-Chain Variable Fragment Antibody with Specific Lambda Light Chain</t>
  </si>
  <si>
    <t>Pesticides in persimmons, jujubes and soil from China: Residue levels,risk assessment and relationship between fruits and soils</t>
  </si>
  <si>
    <t>Toxicological and Environmental Chemistry</t>
  </si>
  <si>
    <t>Distribution of thifluzamide, fenoxanil and tebuconazole in rice paddy and dietary risk assessment</t>
  </si>
  <si>
    <t>邵文豪</t>
  </si>
  <si>
    <t>含笑新品种_梦星</t>
  </si>
  <si>
    <t>园艺学报</t>
  </si>
  <si>
    <t>浙江低山地区多用途植物无患子的开花物候特征</t>
  </si>
  <si>
    <t>生态学报</t>
  </si>
  <si>
    <t>无患子天然居群遗传多样性研究</t>
  </si>
  <si>
    <t>林业科学研究</t>
  </si>
  <si>
    <t>姜景民</t>
  </si>
  <si>
    <t>Analytical and Bioanalytical Chemistry</t>
  </si>
  <si>
    <t>GENETICS AND MOLECULAR RESEARCH</t>
  </si>
  <si>
    <t>不同甜柿砧穗组合根系差异性研究</t>
  </si>
  <si>
    <t>龚榜初</t>
  </si>
  <si>
    <r>
      <rPr>
        <b/>
        <sz val="12"/>
        <rFont val="宋体"/>
        <family val="3"/>
        <charset val="134"/>
      </rPr>
      <t>期刊名称</t>
    </r>
    <phoneticPr fontId="3" type="noConversion"/>
  </si>
  <si>
    <r>
      <rPr>
        <b/>
        <sz val="12"/>
        <rFont val="宋体"/>
        <family val="3"/>
        <charset val="134"/>
      </rPr>
      <t>文章名称</t>
    </r>
    <phoneticPr fontId="3" type="noConversion"/>
  </si>
  <si>
    <r>
      <t>1994_2013</t>
    </r>
    <r>
      <rPr>
        <sz val="10"/>
        <color indexed="8"/>
        <rFont val="宋体"/>
        <family val="3"/>
        <charset val="134"/>
      </rPr>
      <t>年安徽省森林生物量与生产力动态变化分析</t>
    </r>
    <phoneticPr fontId="34" type="noConversion"/>
  </si>
  <si>
    <t>Enhanced antibiotic removal by the addition of bamboo charcoal during pig manure composting</t>
    <phoneticPr fontId="34" type="noConversion"/>
  </si>
  <si>
    <r>
      <rPr>
        <sz val="10"/>
        <color indexed="8"/>
        <rFont val="宋体"/>
        <family val="3"/>
        <charset val="134"/>
      </rPr>
      <t>林业科学研究</t>
    </r>
    <phoneticPr fontId="34" type="noConversion"/>
  </si>
  <si>
    <t>Rapid classification of Chinese quince (Chaenomeles speciosa Nakai) fruit provenance by near infrared spectrometry and multivariate calibration</t>
    <phoneticPr fontId="34" type="noConversion"/>
  </si>
  <si>
    <t>单位：元（保留到整数）</t>
    <phoneticPr fontId="3" type="noConversion"/>
  </si>
  <si>
    <t>序号</t>
    <phoneticPr fontId="3" type="noConversion"/>
  </si>
  <si>
    <r>
      <rPr>
        <b/>
        <sz val="12"/>
        <rFont val="宋体"/>
        <family val="3"/>
        <charset val="134"/>
      </rPr>
      <t>著作名称</t>
    </r>
  </si>
  <si>
    <r>
      <rPr>
        <b/>
        <sz val="12"/>
        <rFont val="宋体"/>
        <family val="3"/>
        <charset val="134"/>
      </rPr>
      <t>所有作者及排名</t>
    </r>
  </si>
  <si>
    <r>
      <rPr>
        <b/>
        <sz val="12"/>
        <rFont val="宋体"/>
        <family val="3"/>
        <charset val="134"/>
      </rPr>
      <t>出版社</t>
    </r>
  </si>
  <si>
    <r>
      <rPr>
        <b/>
        <sz val="12"/>
        <rFont val="宋体"/>
        <family val="3"/>
        <charset val="134"/>
      </rPr>
      <t>千字数</t>
    </r>
  </si>
  <si>
    <t>项目名称</t>
  </si>
  <si>
    <t>负责人</t>
  </si>
  <si>
    <r>
      <rPr>
        <b/>
        <sz val="12"/>
        <rFont val="宋体"/>
        <family val="3"/>
        <charset val="134"/>
      </rPr>
      <t>科研平台名称</t>
    </r>
    <phoneticPr fontId="3" type="noConversion"/>
  </si>
  <si>
    <t>合计</t>
    <phoneticPr fontId="3" type="noConversion"/>
  </si>
  <si>
    <t>金额</t>
  </si>
  <si>
    <t>成果数额</t>
  </si>
  <si>
    <t>论文</t>
  </si>
  <si>
    <r>
      <rPr>
        <sz val="14"/>
        <rFont val="宋体"/>
        <family val="3"/>
        <charset val="134"/>
      </rPr>
      <t>著作</t>
    </r>
  </si>
  <si>
    <r>
      <rPr>
        <sz val="14"/>
        <rFont val="宋体"/>
        <family val="3"/>
        <charset val="134"/>
      </rPr>
      <t>奖励</t>
    </r>
  </si>
  <si>
    <r>
      <t>1</t>
    </r>
    <r>
      <rPr>
        <sz val="14"/>
        <rFont val="宋体"/>
        <family val="3"/>
        <charset val="134"/>
      </rPr>
      <t>项</t>
    </r>
    <phoneticPr fontId="3" type="noConversion"/>
  </si>
  <si>
    <r>
      <rPr>
        <sz val="14"/>
        <rFont val="宋体"/>
        <family val="3"/>
        <charset val="134"/>
      </rPr>
      <t>专利</t>
    </r>
  </si>
  <si>
    <r>
      <t>5</t>
    </r>
    <r>
      <rPr>
        <sz val="14"/>
        <rFont val="宋体"/>
        <family val="3"/>
        <charset val="134"/>
      </rPr>
      <t>项</t>
    </r>
    <phoneticPr fontId="3" type="noConversion"/>
  </si>
  <si>
    <r>
      <rPr>
        <sz val="14"/>
        <rFont val="宋体"/>
        <family val="3"/>
        <charset val="134"/>
      </rPr>
      <t>标准</t>
    </r>
  </si>
  <si>
    <t>科技项目奖</t>
    <phoneticPr fontId="3" type="noConversion"/>
  </si>
  <si>
    <t>科研平台建设奖</t>
    <phoneticPr fontId="3" type="noConversion"/>
  </si>
  <si>
    <t>Forestry Measures for Ecologically Controlling Non-point Source Pollution in Taihu Lake Watershed, China</t>
  </si>
  <si>
    <r>
      <t>4</t>
    </r>
    <r>
      <rPr>
        <sz val="11"/>
        <color indexed="8"/>
        <rFont val="宋体"/>
        <family val="3"/>
        <charset val="134"/>
      </rPr>
      <t>林业资源管理</t>
    </r>
  </si>
  <si>
    <r>
      <rPr>
        <sz val="11"/>
        <color indexed="8"/>
        <rFont val="Dialog"/>
        <family val="1"/>
      </rPr>
      <t>李正才</t>
    </r>
  </si>
  <si>
    <r>
      <t>6</t>
    </r>
    <r>
      <rPr>
        <sz val="11"/>
        <color indexed="8"/>
        <rFont val="宋体"/>
        <family val="3"/>
        <charset val="134"/>
      </rPr>
      <t>人居环境工程</t>
    </r>
    <phoneticPr fontId="34" type="noConversion"/>
  </si>
  <si>
    <r>
      <rPr>
        <sz val="11"/>
        <color indexed="8"/>
        <rFont val="Dialog"/>
        <family val="1"/>
      </rPr>
      <t>张建锋</t>
    </r>
  </si>
  <si>
    <r>
      <t>14</t>
    </r>
    <r>
      <rPr>
        <sz val="11"/>
        <color indexed="8"/>
        <rFont val="宋体"/>
        <family val="3"/>
        <charset val="134"/>
      </rPr>
      <t>竹林生物多样性</t>
    </r>
    <phoneticPr fontId="34" type="noConversion"/>
  </si>
  <si>
    <r>
      <rPr>
        <sz val="11"/>
        <color indexed="8"/>
        <rFont val="Dialog"/>
        <family val="1"/>
      </rPr>
      <t>楼一平</t>
    </r>
  </si>
  <si>
    <r>
      <t>15</t>
    </r>
    <r>
      <rPr>
        <sz val="11"/>
        <color indexed="8"/>
        <rFont val="宋体"/>
        <family val="3"/>
        <charset val="134"/>
      </rPr>
      <t>木本油料树种</t>
    </r>
  </si>
  <si>
    <r>
      <rPr>
        <sz val="11"/>
        <color indexed="8"/>
        <rFont val="Dialog"/>
        <family val="1"/>
      </rPr>
      <t>中国油茶品种志</t>
    </r>
  </si>
  <si>
    <r>
      <rPr>
        <sz val="11"/>
        <color indexed="8"/>
        <rFont val="Dialog"/>
        <family val="1"/>
      </rPr>
      <t>姚小华</t>
    </r>
  </si>
  <si>
    <t>Springer</t>
    <phoneticPr fontId="29" type="noConversion"/>
  </si>
  <si>
    <t>Sustainale Bamboo Value China Development in China</t>
    <phoneticPr fontId="29" type="noConversion"/>
  </si>
  <si>
    <r>
      <rPr>
        <sz val="11"/>
        <color indexed="8"/>
        <rFont val="宋体"/>
        <family val="3"/>
        <charset val="134"/>
      </rPr>
      <t>北亚热带人工林培育对生态系统碳储量的影响</t>
    </r>
    <phoneticPr fontId="29" type="noConversion"/>
  </si>
  <si>
    <r>
      <rPr>
        <sz val="11"/>
        <color theme="1"/>
        <rFont val="宋体"/>
        <family val="3"/>
        <charset val="134"/>
      </rPr>
      <t>中国林业出版社</t>
    </r>
    <phoneticPr fontId="29" type="noConversion"/>
  </si>
  <si>
    <r>
      <rPr>
        <sz val="11"/>
        <color theme="1"/>
        <rFont val="宋体"/>
        <family val="3"/>
        <charset val="134"/>
      </rPr>
      <t>中国农业出版社</t>
    </r>
    <phoneticPr fontId="29" type="noConversion"/>
  </si>
  <si>
    <r>
      <rPr>
        <b/>
        <sz val="11"/>
        <color theme="1"/>
        <rFont val="宋体"/>
        <family val="3"/>
        <charset val="134"/>
      </rPr>
      <t>合计</t>
    </r>
    <phoneticPr fontId="29" type="noConversion"/>
  </si>
  <si>
    <t>山茶花新品种选育及产业化关键技术</t>
  </si>
  <si>
    <t>合计</t>
    <phoneticPr fontId="3" type="noConversion"/>
  </si>
  <si>
    <r>
      <t>9</t>
    </r>
    <r>
      <rPr>
        <sz val="11"/>
        <color indexed="8"/>
        <rFont val="宋体"/>
        <family val="3"/>
        <charset val="134"/>
      </rPr>
      <t>观赏植物</t>
    </r>
    <phoneticPr fontId="34" type="noConversion"/>
  </si>
  <si>
    <r>
      <rPr>
        <sz val="11"/>
        <color indexed="8"/>
        <rFont val="宋体"/>
        <family val="3"/>
        <charset val="134"/>
      </rPr>
      <t>李纪元</t>
    </r>
    <r>
      <rPr>
        <sz val="10"/>
        <color indexed="8"/>
        <rFont val="Times New Roman"/>
        <family val="1"/>
      </rPr>
      <t/>
    </r>
    <phoneticPr fontId="3" type="noConversion"/>
  </si>
  <si>
    <r>
      <t>17</t>
    </r>
    <r>
      <rPr>
        <sz val="11"/>
        <color indexed="8"/>
        <rFont val="宋体"/>
        <family val="3"/>
        <charset val="134"/>
      </rPr>
      <t>经济林产品加工利用</t>
    </r>
    <phoneticPr fontId="34" type="noConversion"/>
  </si>
  <si>
    <r>
      <rPr>
        <sz val="11"/>
        <color indexed="8"/>
        <rFont val="Dialog"/>
        <family val="1"/>
      </rPr>
      <t>一种压榨油茶籽油的适度加工方法</t>
    </r>
  </si>
  <si>
    <r>
      <rPr>
        <sz val="11"/>
        <color indexed="8"/>
        <rFont val="Dialog"/>
        <family val="1"/>
      </rPr>
      <t>罗凡</t>
    </r>
  </si>
  <si>
    <r>
      <t>18</t>
    </r>
    <r>
      <rPr>
        <sz val="11"/>
        <color indexed="8"/>
        <rFont val="宋体"/>
        <family val="3"/>
        <charset val="134"/>
      </rPr>
      <t>药用植物资源</t>
    </r>
    <phoneticPr fontId="34" type="noConversion"/>
  </si>
  <si>
    <r>
      <rPr>
        <sz val="11"/>
        <color indexed="8"/>
        <rFont val="Dialog"/>
        <family val="1"/>
      </rPr>
      <t>袁志林</t>
    </r>
  </si>
  <si>
    <r>
      <t>20</t>
    </r>
    <r>
      <rPr>
        <sz val="11"/>
        <color indexed="8"/>
        <rFont val="宋体"/>
        <family val="3"/>
        <charset val="134"/>
      </rPr>
      <t>林木遗传工程</t>
    </r>
    <phoneticPr fontId="34" type="noConversion"/>
  </si>
  <si>
    <r>
      <rPr>
        <sz val="11"/>
        <color indexed="8"/>
        <rFont val="宋体"/>
        <family val="3"/>
        <charset val="134"/>
      </rPr>
      <t>乔桂荣</t>
    </r>
    <r>
      <rPr>
        <sz val="10"/>
        <color indexed="8"/>
        <rFont val="Dialog"/>
        <family val="1"/>
      </rPr>
      <t/>
    </r>
    <phoneticPr fontId="3" type="noConversion"/>
  </si>
  <si>
    <r>
      <t>21</t>
    </r>
    <r>
      <rPr>
        <sz val="11"/>
        <color indexed="8"/>
        <rFont val="宋体"/>
        <family val="3"/>
        <charset val="134"/>
      </rPr>
      <t>生物质利用工程</t>
    </r>
  </si>
  <si>
    <r>
      <rPr>
        <sz val="11"/>
        <color indexed="8"/>
        <rFont val="Dialog"/>
        <family val="1"/>
      </rPr>
      <t>胡立松</t>
    </r>
  </si>
  <si>
    <r>
      <rPr>
        <sz val="11"/>
        <color indexed="8"/>
        <rFont val="宋体"/>
        <family val="3"/>
        <charset val="134"/>
      </rPr>
      <t>杜孟浩</t>
    </r>
    <r>
      <rPr>
        <sz val="10"/>
        <color indexed="8"/>
        <rFont val="Dialog"/>
        <family val="1"/>
      </rPr>
      <t/>
    </r>
    <phoneticPr fontId="3" type="noConversion"/>
  </si>
  <si>
    <r>
      <rPr>
        <sz val="11"/>
        <color indexed="8"/>
        <rFont val="Dialog"/>
        <family val="1"/>
      </rPr>
      <t>张金萍</t>
    </r>
  </si>
  <si>
    <r>
      <t>22</t>
    </r>
    <r>
      <rPr>
        <sz val="11"/>
        <color indexed="8"/>
        <rFont val="宋体"/>
        <family val="3"/>
        <charset val="134"/>
      </rPr>
      <t>质检中心</t>
    </r>
  </si>
  <si>
    <r>
      <rPr>
        <sz val="11"/>
        <color indexed="8"/>
        <rFont val="Dialog"/>
        <family val="1"/>
      </rPr>
      <t>刘毅华</t>
    </r>
  </si>
  <si>
    <t>发明专利</t>
    <phoneticPr fontId="3" type="noConversion"/>
  </si>
  <si>
    <t>ZL201410268985.6</t>
    <phoneticPr fontId="3" type="noConversion"/>
  </si>
  <si>
    <r>
      <rPr>
        <sz val="11"/>
        <color indexed="8"/>
        <rFont val="宋体"/>
        <family val="3"/>
        <charset val="134"/>
      </rPr>
      <t>扩增植物组织中内生真菌</t>
    </r>
    <r>
      <rPr>
        <sz val="11"/>
        <color indexed="8"/>
        <rFont val="Times New Roman"/>
        <family val="1"/>
      </rPr>
      <t>ITS</t>
    </r>
    <r>
      <rPr>
        <sz val="11"/>
        <color indexed="8"/>
        <rFont val="宋体"/>
        <family val="3"/>
        <charset val="134"/>
      </rPr>
      <t>基因的方法及所用引物</t>
    </r>
    <phoneticPr fontId="3" type="noConversion"/>
  </si>
  <si>
    <t>ZL201410045744.6</t>
    <phoneticPr fontId="3" type="noConversion"/>
  </si>
  <si>
    <t>麻竹花药诱导体胚并获得再生植株的方法</t>
    <phoneticPr fontId="3" type="noConversion"/>
  </si>
  <si>
    <t>ZL201110411575.9</t>
    <phoneticPr fontId="3" type="noConversion"/>
  </si>
  <si>
    <r>
      <t>N-</t>
    </r>
    <r>
      <rPr>
        <sz val="11"/>
        <color indexed="8"/>
        <rFont val="宋体"/>
        <family val="3"/>
        <charset val="134"/>
      </rPr>
      <t>取代</t>
    </r>
    <r>
      <rPr>
        <sz val="11"/>
        <color indexed="8"/>
        <rFont val="Times New Roman"/>
        <family val="1"/>
      </rPr>
      <t>-</t>
    </r>
    <r>
      <rPr>
        <sz val="11"/>
        <color indexed="8"/>
        <rFont val="宋体"/>
        <family val="3"/>
        <charset val="134"/>
      </rPr>
      <t>柠檬醛胺类化合物及其合成方法和应用</t>
    </r>
    <phoneticPr fontId="3" type="noConversion"/>
  </si>
  <si>
    <t>ZL201410436515.6</t>
    <phoneticPr fontId="3" type="noConversion"/>
  </si>
  <si>
    <t>一种块菌液体发酵生产块菌多糖的工艺</t>
    <phoneticPr fontId="3" type="noConversion"/>
  </si>
  <si>
    <t>ZL201410263701.4</t>
    <phoneticPr fontId="3" type="noConversion"/>
  </si>
  <si>
    <t>以油茶果壳为原料液化制备植物基聚醚酯多元醇的方法</t>
    <phoneticPr fontId="3" type="noConversion"/>
  </si>
  <si>
    <t>ZL201110134109.0</t>
    <phoneticPr fontId="3" type="noConversion"/>
  </si>
  <si>
    <t>一种含毒死蜱的农药缓释保温材料</t>
    <phoneticPr fontId="3" type="noConversion"/>
  </si>
  <si>
    <t>ZL201410051229.8</t>
    <phoneticPr fontId="3" type="noConversion"/>
  </si>
  <si>
    <t xml:space="preserve"> LY/T 2739-2016</t>
    <phoneticPr fontId="34" type="noConversion"/>
  </si>
  <si>
    <r>
      <rPr>
        <sz val="11"/>
        <color indexed="8"/>
        <rFont val="Dialog"/>
        <family val="1"/>
      </rPr>
      <t>行业标准</t>
    </r>
  </si>
  <si>
    <r>
      <rPr>
        <sz val="11"/>
        <color indexed="8"/>
        <rFont val="宋体"/>
        <family val="3"/>
        <charset val="134"/>
      </rPr>
      <t>植物特异性、一致性、稳定性测试指南</t>
    </r>
    <r>
      <rPr>
        <sz val="11"/>
        <color indexed="8"/>
        <rFont val="Times New Roman"/>
        <family val="1"/>
      </rPr>
      <t xml:space="preserve"> </t>
    </r>
    <r>
      <rPr>
        <sz val="11"/>
        <color indexed="8"/>
        <rFont val="宋体"/>
        <family val="3"/>
        <charset val="134"/>
      </rPr>
      <t>罗汉松属</t>
    </r>
    <phoneticPr fontId="34" type="noConversion"/>
  </si>
  <si>
    <r>
      <t>12</t>
    </r>
    <r>
      <rPr>
        <sz val="11"/>
        <color indexed="8"/>
        <rFont val="宋体"/>
        <family val="3"/>
        <charset val="134"/>
      </rPr>
      <t>竹林生态</t>
    </r>
  </si>
  <si>
    <r>
      <rPr>
        <sz val="11"/>
        <color indexed="8"/>
        <rFont val="Dialog"/>
        <family val="1"/>
      </rPr>
      <t>毛竹林下多花黄精复合经营技术规程</t>
    </r>
  </si>
  <si>
    <r>
      <rPr>
        <sz val="11"/>
        <color indexed="8"/>
        <rFont val="宋体"/>
        <family val="3"/>
        <charset val="134"/>
      </rPr>
      <t>陈双林</t>
    </r>
    <r>
      <rPr>
        <sz val="10"/>
        <color indexed="8"/>
        <rFont val="Times New Roman"/>
        <family val="1"/>
      </rPr>
      <t/>
    </r>
    <phoneticPr fontId="3" type="noConversion"/>
  </si>
  <si>
    <r>
      <t>15</t>
    </r>
    <r>
      <rPr>
        <sz val="11"/>
        <color indexed="8"/>
        <rFont val="宋体"/>
        <family val="3"/>
        <charset val="134"/>
      </rPr>
      <t>木本油料树种</t>
    </r>
    <phoneticPr fontId="34" type="noConversion"/>
  </si>
  <si>
    <r>
      <rPr>
        <sz val="11"/>
        <color indexed="8"/>
        <rFont val="Dialog"/>
        <family val="1"/>
      </rPr>
      <t>薄壳山核桃坚果和果仁质量等级</t>
    </r>
  </si>
  <si>
    <r>
      <rPr>
        <sz val="11"/>
        <color indexed="8"/>
        <rFont val="Dialog"/>
        <family val="1"/>
      </rPr>
      <t>植物新品种特异性、一致性、稳定性测试指南</t>
    </r>
    <r>
      <rPr>
        <sz val="11"/>
        <color indexed="8"/>
        <rFont val="Times New Roman"/>
        <family val="1"/>
      </rPr>
      <t xml:space="preserve"> </t>
    </r>
    <r>
      <rPr>
        <sz val="11"/>
        <color indexed="8"/>
        <rFont val="Dialog"/>
        <family val="1"/>
      </rPr>
      <t>油茶</t>
    </r>
  </si>
  <si>
    <r>
      <rPr>
        <sz val="11"/>
        <color indexed="8"/>
        <rFont val="宋体"/>
        <family val="3"/>
        <charset val="134"/>
      </rPr>
      <t>王开良</t>
    </r>
    <r>
      <rPr>
        <sz val="10"/>
        <color indexed="8"/>
        <rFont val="Times New Roman"/>
        <family val="1"/>
      </rPr>
      <t/>
    </r>
    <phoneticPr fontId="3" type="noConversion"/>
  </si>
  <si>
    <r>
      <rPr>
        <b/>
        <sz val="11"/>
        <color theme="1"/>
        <rFont val="宋体"/>
        <family val="3"/>
        <charset val="134"/>
      </rPr>
      <t>合计</t>
    </r>
    <phoneticPr fontId="3" type="noConversion"/>
  </si>
  <si>
    <t xml:space="preserve"> LY/T 2073-2016</t>
    <phoneticPr fontId="34" type="noConversion"/>
  </si>
  <si>
    <r>
      <rPr>
        <sz val="11"/>
        <color indexed="8"/>
        <rFont val="宋体"/>
        <family val="3"/>
        <charset val="134"/>
      </rPr>
      <t>植物新品种特异性、一致性、稳定性测试指南</t>
    </r>
    <r>
      <rPr>
        <sz val="11"/>
        <color indexed="8"/>
        <rFont val="Times New Roman"/>
        <family val="1"/>
      </rPr>
      <t>--</t>
    </r>
    <r>
      <rPr>
        <sz val="11"/>
        <color indexed="8"/>
        <rFont val="宋体"/>
        <family val="3"/>
        <charset val="134"/>
      </rPr>
      <t>油桐</t>
    </r>
    <phoneticPr fontId="3" type="noConversion"/>
  </si>
  <si>
    <t>LY/T 2741-2016</t>
    <phoneticPr fontId="3" type="noConversion"/>
  </si>
  <si>
    <t>LY/T 2742-2016</t>
    <phoneticPr fontId="3" type="noConversion"/>
  </si>
  <si>
    <t>LY/T 2762-2016</t>
    <phoneticPr fontId="3" type="noConversion"/>
  </si>
  <si>
    <t>中国林学会松树分会</t>
    <phoneticPr fontId="3" type="noConversion"/>
  </si>
  <si>
    <r>
      <t>3</t>
    </r>
    <r>
      <rPr>
        <sz val="11"/>
        <color theme="1"/>
        <rFont val="宋体"/>
        <family val="3"/>
        <charset val="134"/>
      </rPr>
      <t>森林健康与保护</t>
    </r>
  </si>
  <si>
    <r>
      <t>7</t>
    </r>
    <r>
      <rPr>
        <sz val="11"/>
        <color theme="1"/>
        <rFont val="宋体"/>
        <family val="3"/>
        <charset val="134"/>
      </rPr>
      <t>用材树种</t>
    </r>
  </si>
  <si>
    <r>
      <t>8</t>
    </r>
    <r>
      <rPr>
        <sz val="14"/>
        <rFont val="宋体"/>
        <family val="3"/>
        <charset val="134"/>
      </rPr>
      <t>项</t>
    </r>
    <phoneticPr fontId="3" type="noConversion"/>
  </si>
  <si>
    <r>
      <t>4</t>
    </r>
    <r>
      <rPr>
        <sz val="14"/>
        <rFont val="宋体"/>
        <family val="3"/>
        <charset val="134"/>
      </rPr>
      <t>部</t>
    </r>
    <phoneticPr fontId="3" type="noConversion"/>
  </si>
  <si>
    <r>
      <t>7</t>
    </r>
    <r>
      <rPr>
        <sz val="11"/>
        <color indexed="8"/>
        <rFont val="宋体"/>
        <family val="3"/>
        <charset val="134"/>
      </rPr>
      <t>用材树种</t>
    </r>
    <phoneticPr fontId="3" type="noConversion"/>
  </si>
  <si>
    <r>
      <rPr>
        <sz val="11"/>
        <color indexed="8"/>
        <rFont val="宋体"/>
        <family val="3"/>
        <charset val="134"/>
      </rPr>
      <t>周志春</t>
    </r>
    <phoneticPr fontId="3" type="noConversion"/>
  </si>
  <si>
    <t>多功能树干保护装置及制作、使用方法</t>
    <phoneticPr fontId="3" type="noConversion"/>
  </si>
  <si>
    <r>
      <t>10</t>
    </r>
    <r>
      <rPr>
        <sz val="11"/>
        <color theme="1"/>
        <rFont val="宋体"/>
        <family val="3"/>
        <charset val="134"/>
      </rPr>
      <t>林木种质资源</t>
    </r>
    <phoneticPr fontId="34" type="noConversion"/>
  </si>
  <si>
    <t>孙洪刚</t>
    <phoneticPr fontId="3" type="noConversion"/>
  </si>
  <si>
    <t>ZL201510255235.X</t>
    <phoneticPr fontId="3" type="noConversion"/>
  </si>
  <si>
    <t>无患子种子大田育苗方法</t>
    <phoneticPr fontId="3" type="noConversion"/>
  </si>
  <si>
    <t>一种无患子扦插育苗方法</t>
    <phoneticPr fontId="3" type="noConversion"/>
  </si>
  <si>
    <t>皱皮木瓜乔化培育方法</t>
    <phoneticPr fontId="3" type="noConversion"/>
  </si>
  <si>
    <t>邵文豪</t>
    <phoneticPr fontId="3" type="noConversion"/>
  </si>
  <si>
    <r>
      <t>3</t>
    </r>
    <r>
      <rPr>
        <sz val="14"/>
        <rFont val="宋体"/>
        <family val="3"/>
        <charset val="134"/>
      </rPr>
      <t>项</t>
    </r>
    <phoneticPr fontId="3" type="noConversion"/>
  </si>
  <si>
    <r>
      <t>11</t>
    </r>
    <r>
      <rPr>
        <sz val="14"/>
        <rFont val="宋体"/>
        <family val="3"/>
        <charset val="134"/>
      </rPr>
      <t>项</t>
    </r>
    <phoneticPr fontId="3" type="noConversion"/>
  </si>
  <si>
    <t>ZL201410801142.8</t>
    <phoneticPr fontId="3" type="noConversion"/>
  </si>
  <si>
    <t>ZL201410801140.9</t>
    <phoneticPr fontId="3" type="noConversion"/>
  </si>
  <si>
    <t>ZL201410569082.1</t>
    <phoneticPr fontId="3" type="noConversion"/>
  </si>
  <si>
    <r>
      <rPr>
        <sz val="11"/>
        <color indexed="8"/>
        <rFont val="宋体"/>
        <family val="3"/>
        <charset val="134"/>
      </rPr>
      <t>李纪元</t>
    </r>
    <r>
      <rPr>
        <sz val="10"/>
        <color indexed="8"/>
        <rFont val="Times New Roman"/>
        <family val="1"/>
      </rPr>
      <t/>
    </r>
    <phoneticPr fontId="34" type="noConversion"/>
  </si>
  <si>
    <r>
      <rPr>
        <sz val="11"/>
        <color indexed="8"/>
        <rFont val="宋体"/>
        <family val="3"/>
        <charset val="134"/>
      </rPr>
      <t>梁希林业科学技术二等奖</t>
    </r>
    <phoneticPr fontId="34" type="noConversion"/>
  </si>
  <si>
    <r>
      <t>13</t>
    </r>
    <r>
      <rPr>
        <sz val="11"/>
        <color indexed="8"/>
        <rFont val="宋体"/>
        <family val="3"/>
        <charset val="134"/>
      </rPr>
      <t>竹类资源与利用</t>
    </r>
    <phoneticPr fontId="34" type="noConversion"/>
  </si>
  <si>
    <r>
      <rPr>
        <sz val="11"/>
        <color indexed="8"/>
        <rFont val="Dialog"/>
        <family val="1"/>
      </rPr>
      <t>短周期工业用毛竹大径材的培育技术集成与示范</t>
    </r>
  </si>
  <si>
    <r>
      <rPr>
        <sz val="11"/>
        <color indexed="8"/>
        <rFont val="Dialog"/>
        <family val="1"/>
      </rPr>
      <t>谢锦忠</t>
    </r>
  </si>
  <si>
    <r>
      <rPr>
        <sz val="11"/>
        <color indexed="8"/>
        <rFont val="Dialog"/>
        <family val="1"/>
      </rPr>
      <t>基于</t>
    </r>
    <r>
      <rPr>
        <sz val="11"/>
        <color indexed="8"/>
        <rFont val="Times New Roman"/>
        <family val="1"/>
      </rPr>
      <t>FSC</t>
    </r>
    <r>
      <rPr>
        <sz val="11"/>
        <color indexed="8"/>
        <rFont val="Dialog"/>
        <family val="1"/>
      </rPr>
      <t>森林认证的毛竹林经营关键技术研究与应用</t>
    </r>
  </si>
  <si>
    <r>
      <rPr>
        <sz val="11"/>
        <color indexed="8"/>
        <rFont val="Dialog"/>
        <family val="1"/>
      </rPr>
      <t>张玮</t>
    </r>
  </si>
  <si>
    <r>
      <rPr>
        <sz val="11"/>
        <color indexed="8"/>
        <rFont val="宋体"/>
        <family val="3"/>
        <charset val="134"/>
      </rPr>
      <t>浙江省科技进步三等奖</t>
    </r>
    <phoneticPr fontId="34" type="noConversion"/>
  </si>
  <si>
    <t>单位：元（保留到整数）</t>
    <phoneticPr fontId="4" type="noConversion"/>
  </si>
  <si>
    <t>序号</t>
    <phoneticPr fontId="3" type="noConversion"/>
  </si>
  <si>
    <r>
      <t>2</t>
    </r>
    <r>
      <rPr>
        <sz val="11"/>
        <color theme="1"/>
        <rFont val="宋体"/>
        <family val="3"/>
        <charset val="134"/>
      </rPr>
      <t>森林生态</t>
    </r>
    <phoneticPr fontId="3" type="noConversion"/>
  </si>
  <si>
    <t>支撑竹子高速生长的根系拓朴学基础</t>
    <phoneticPr fontId="3" type="noConversion"/>
  </si>
  <si>
    <t>周本智</t>
    <phoneticPr fontId="29" type="noConversion"/>
  </si>
  <si>
    <t>生物质炭-根系互作驱动土壤碳矿化激发效应的C源敏感性</t>
    <phoneticPr fontId="3" type="noConversion"/>
  </si>
  <si>
    <t>葛晓改</t>
    <phoneticPr fontId="29" type="noConversion"/>
  </si>
  <si>
    <t>毛竹冠层叶片氮素梯度分布的光驱动及水力调节机制</t>
    <phoneticPr fontId="3" type="noConversion"/>
  </si>
  <si>
    <t>曹永慧</t>
    <phoneticPr fontId="29" type="noConversion"/>
  </si>
  <si>
    <t>黄脊竹蝗趋泥行为激发的驱动力机制研究</t>
    <phoneticPr fontId="29" type="noConversion"/>
  </si>
  <si>
    <t>舒金平</t>
    <phoneticPr fontId="3" type="noConversion"/>
  </si>
  <si>
    <t>马尾松种源长期生产力形成及对水热因子的响应</t>
    <phoneticPr fontId="3" type="noConversion"/>
  </si>
  <si>
    <t>张振</t>
    <phoneticPr fontId="29" type="noConversion"/>
  </si>
  <si>
    <r>
      <t>15</t>
    </r>
    <r>
      <rPr>
        <sz val="11"/>
        <color indexed="8"/>
        <rFont val="宋体"/>
        <family val="3"/>
        <charset val="134"/>
      </rPr>
      <t>木本油料树种</t>
    </r>
    <phoneticPr fontId="3" type="noConversion"/>
  </si>
  <si>
    <t>基于芽苗砧嫁接技术油茶砧穗愈合机制研究</t>
    <phoneticPr fontId="3" type="noConversion"/>
  </si>
  <si>
    <t>龙伟</t>
    <phoneticPr fontId="29" type="noConversion"/>
  </si>
  <si>
    <t>基于叶片离子组特征的油茶氮磷钾营养状态评估</t>
    <phoneticPr fontId="3" type="noConversion"/>
  </si>
  <si>
    <t>曹永庆</t>
    <phoneticPr fontId="29" type="noConversion"/>
  </si>
  <si>
    <t>外源高钙调控喜钙植物短叶黄杉抗干旱胁迫的生理及分子机制</t>
    <phoneticPr fontId="3" type="noConversion"/>
  </si>
  <si>
    <t>薛亮</t>
    <phoneticPr fontId="29" type="noConversion"/>
  </si>
  <si>
    <t>合计</t>
    <phoneticPr fontId="3" type="noConversion"/>
  </si>
  <si>
    <t>Allelopathy Journal</t>
  </si>
  <si>
    <t>Bangladesh Journal of Botany</t>
  </si>
  <si>
    <t>Brazilian Journal of Botany</t>
  </si>
  <si>
    <t>江锡兵</t>
  </si>
  <si>
    <r>
      <rPr>
        <b/>
        <sz val="12"/>
        <rFont val="宋体"/>
        <family val="3"/>
        <charset val="134"/>
      </rPr>
      <t>课题组合计</t>
    </r>
    <phoneticPr fontId="29" type="noConversion"/>
  </si>
  <si>
    <r>
      <t xml:space="preserve">CSCD  </t>
    </r>
    <r>
      <rPr>
        <b/>
        <sz val="12"/>
        <rFont val="宋体"/>
        <family val="3"/>
        <charset val="134"/>
      </rPr>
      <t>核心库</t>
    </r>
    <phoneticPr fontId="3" type="noConversion"/>
  </si>
  <si>
    <t>Genetic and correlation analysis of oleoresin chemical components in slash pine</t>
    <phoneticPr fontId="34" type="noConversion"/>
  </si>
  <si>
    <t>GENETICS AND MOLECULAR RESEARCH</t>
    <phoneticPr fontId="34" type="noConversion"/>
  </si>
  <si>
    <t>Sampling Strategies for natural Toona ciliata populations</t>
    <phoneticPr fontId="34" type="noConversion"/>
  </si>
  <si>
    <r>
      <rPr>
        <sz val="10"/>
        <color theme="1"/>
        <rFont val="宋体"/>
        <family val="3"/>
        <charset val="134"/>
      </rPr>
      <t>林业科学研究</t>
    </r>
  </si>
  <si>
    <r>
      <rPr>
        <sz val="10"/>
        <color theme="1"/>
        <rFont val="宋体"/>
        <family val="3"/>
        <charset val="134"/>
      </rPr>
      <t>檫木叶片秋季衰老时叶色、色素和营养元素的关系</t>
    </r>
  </si>
  <si>
    <t>Relationship between heterosis andd parental genetic distance based on RAPD and EST-SSR markers in Pinus taeda L.× P. caribaea MORELET</t>
    <phoneticPr fontId="34" type="noConversion"/>
  </si>
  <si>
    <r>
      <rPr>
        <sz val="10"/>
        <color theme="1"/>
        <rFont val="宋体"/>
        <family val="3"/>
        <charset val="134"/>
      </rPr>
      <t>林业科学研究</t>
    </r>
    <phoneticPr fontId="34" type="noConversion"/>
  </si>
  <si>
    <r>
      <t>10</t>
    </r>
    <r>
      <rPr>
        <sz val="10"/>
        <color theme="1"/>
        <rFont val="宋体"/>
        <family val="3"/>
        <charset val="134"/>
      </rPr>
      <t>林木种质资源</t>
    </r>
    <phoneticPr fontId="34" type="noConversion"/>
  </si>
  <si>
    <r>
      <rPr>
        <sz val="10"/>
        <color theme="1"/>
        <rFont val="宋体"/>
        <family val="3"/>
        <charset val="134"/>
      </rPr>
      <t>生态学杂志</t>
    </r>
  </si>
  <si>
    <r>
      <rPr>
        <sz val="10"/>
        <color theme="1"/>
        <rFont val="宋体"/>
        <family val="3"/>
        <charset val="134"/>
      </rPr>
      <t>檫木叶片性状沿海拔梯度的响应特征</t>
    </r>
  </si>
  <si>
    <r>
      <rPr>
        <sz val="10"/>
        <color theme="1"/>
        <rFont val="宋体"/>
        <family val="3"/>
        <charset val="134"/>
      </rPr>
      <t>应用生态学报</t>
    </r>
  </si>
  <si>
    <r>
      <rPr>
        <sz val="10"/>
        <color theme="1"/>
        <rFont val="宋体"/>
        <family val="3"/>
        <charset val="134"/>
      </rPr>
      <t>天目山不同海拔檫木群体遗传多样性和遗传结构</t>
    </r>
  </si>
  <si>
    <t>Proteomic analysis of tung tree (Vernicia fordii) oilseeds during the developmental stages</t>
    <phoneticPr fontId="34" type="noConversion"/>
  </si>
  <si>
    <t>Genetic diversity and association analysis of Chinese chestnut (Castanea mollissima Blume) cultivars based on SSR markers</t>
    <phoneticPr fontId="34" type="noConversion"/>
  </si>
  <si>
    <r>
      <t>18</t>
    </r>
    <r>
      <rPr>
        <sz val="10"/>
        <color indexed="8"/>
        <rFont val="宋体"/>
        <family val="3"/>
        <charset val="134"/>
      </rPr>
      <t>药用植物资源</t>
    </r>
    <phoneticPr fontId="34" type="noConversion"/>
  </si>
  <si>
    <t>ENVIRONMENTAL SCIENCE AND POLLUTION RESEARCH</t>
    <phoneticPr fontId="34" type="noConversion"/>
  </si>
  <si>
    <r>
      <rPr>
        <sz val="10"/>
        <color indexed="8"/>
        <rFont val="宋体"/>
        <family val="3"/>
        <charset val="134"/>
      </rPr>
      <t>竹林金针虫对绿僵菌及其代谢产物的行为反应</t>
    </r>
    <phoneticPr fontId="34" type="noConversion"/>
  </si>
  <si>
    <r>
      <rPr>
        <sz val="10"/>
        <color indexed="8"/>
        <rFont val="宋体"/>
        <family val="3"/>
        <charset val="134"/>
      </rPr>
      <t>林业科学研究</t>
    </r>
    <phoneticPr fontId="34" type="noConversion"/>
  </si>
  <si>
    <t>合计</t>
    <phoneticPr fontId="29" type="noConversion"/>
  </si>
  <si>
    <r>
      <t>115</t>
    </r>
    <r>
      <rPr>
        <sz val="14"/>
        <rFont val="宋体"/>
        <family val="3"/>
        <charset val="134"/>
      </rPr>
      <t>篇</t>
    </r>
    <r>
      <rPr>
        <sz val="14"/>
        <rFont val="Times New Roman"/>
        <family val="1"/>
      </rPr>
      <t xml:space="preserve"> </t>
    </r>
    <phoneticPr fontId="3" type="noConversion"/>
  </si>
  <si>
    <r>
      <rPr>
        <sz val="11"/>
        <rFont val="宋体"/>
        <family val="3"/>
        <charset val="134"/>
      </rPr>
      <t>含</t>
    </r>
    <r>
      <rPr>
        <sz val="11"/>
        <rFont val="Times New Roman"/>
        <family val="1"/>
      </rPr>
      <t>45</t>
    </r>
    <r>
      <rPr>
        <sz val="11"/>
        <rFont val="宋体"/>
        <family val="3"/>
        <charset val="134"/>
      </rPr>
      <t>篇</t>
    </r>
    <r>
      <rPr>
        <sz val="11"/>
        <rFont val="Times New Roman"/>
        <family val="1"/>
      </rPr>
      <t>SCI</t>
    </r>
    <r>
      <rPr>
        <sz val="11"/>
        <rFont val="宋体"/>
        <family val="3"/>
        <charset val="134"/>
      </rPr>
      <t>，</t>
    </r>
    <r>
      <rPr>
        <sz val="11"/>
        <rFont val="Times New Roman"/>
        <family val="1"/>
      </rPr>
      <t>70</t>
    </r>
    <r>
      <rPr>
        <sz val="11"/>
        <rFont val="宋体"/>
        <family val="3"/>
        <charset val="134"/>
      </rPr>
      <t>篇国内</t>
    </r>
    <r>
      <rPr>
        <sz val="11"/>
        <rFont val="Times New Roman"/>
        <family val="1"/>
      </rPr>
      <t>CSCD</t>
    </r>
    <r>
      <rPr>
        <sz val="11"/>
        <rFont val="宋体"/>
        <family val="3"/>
        <charset val="134"/>
      </rPr>
      <t>核心库收录论文（</t>
    </r>
    <r>
      <rPr>
        <sz val="11"/>
        <rFont val="Times New Roman"/>
        <family val="1"/>
      </rPr>
      <t>IF</t>
    </r>
    <r>
      <rPr>
        <sz val="11"/>
        <rFont val="宋体"/>
        <family val="3"/>
        <charset val="134"/>
      </rPr>
      <t>＞</t>
    </r>
    <r>
      <rPr>
        <sz val="11"/>
        <rFont val="Times New Roman"/>
        <family val="1"/>
      </rPr>
      <t>0.5</t>
    </r>
    <r>
      <rPr>
        <sz val="11"/>
        <rFont val="宋体"/>
        <family val="3"/>
        <charset val="134"/>
      </rPr>
      <t>）。</t>
    </r>
    <phoneticPr fontId="3" type="noConversion"/>
  </si>
  <si>
    <r>
      <rPr>
        <sz val="10"/>
        <color indexed="8"/>
        <rFont val="宋体"/>
        <family val="3"/>
        <charset val="134"/>
      </rPr>
      <t>龙伟</t>
    </r>
    <r>
      <rPr>
        <sz val="10"/>
        <color indexed="8"/>
        <rFont val="Times New Roman"/>
        <family val="1"/>
      </rPr>
      <t/>
    </r>
    <phoneticPr fontId="29" type="noConversion"/>
  </si>
  <si>
    <r>
      <rPr>
        <sz val="10"/>
        <color indexed="8"/>
        <rFont val="宋体"/>
        <family val="3"/>
        <charset val="134"/>
      </rPr>
      <t>姚小华</t>
    </r>
    <r>
      <rPr>
        <sz val="10"/>
        <color indexed="8"/>
        <rFont val="Times New Roman"/>
        <family val="1"/>
      </rPr>
      <t/>
    </r>
    <phoneticPr fontId="29" type="noConversion"/>
  </si>
  <si>
    <r>
      <rPr>
        <sz val="10"/>
        <color indexed="8"/>
        <rFont val="宋体"/>
        <family val="3"/>
        <charset val="134"/>
      </rPr>
      <t>李生</t>
    </r>
    <r>
      <rPr>
        <sz val="10"/>
        <color indexed="8"/>
        <rFont val="Times New Roman"/>
        <family val="1"/>
      </rPr>
      <t/>
    </r>
    <phoneticPr fontId="29" type="noConversion"/>
  </si>
  <si>
    <r>
      <rPr>
        <sz val="10"/>
        <color indexed="8"/>
        <rFont val="宋体"/>
        <family val="3"/>
        <charset val="134"/>
      </rPr>
      <t>郭子武</t>
    </r>
    <r>
      <rPr>
        <sz val="10"/>
        <color indexed="8"/>
        <rFont val="Times New Roman"/>
        <family val="1"/>
      </rPr>
      <t/>
    </r>
    <phoneticPr fontId="29" type="noConversion"/>
  </si>
  <si>
    <r>
      <rPr>
        <sz val="10"/>
        <color indexed="8"/>
        <rFont val="宋体"/>
        <family val="3"/>
        <charset val="134"/>
      </rPr>
      <t>陈双林</t>
    </r>
    <r>
      <rPr>
        <sz val="10"/>
        <color indexed="8"/>
        <rFont val="Times New Roman"/>
        <family val="1"/>
      </rPr>
      <t/>
    </r>
    <phoneticPr fontId="29" type="noConversion"/>
  </si>
  <si>
    <r>
      <rPr>
        <sz val="10"/>
        <color indexed="8"/>
        <rFont val="宋体"/>
        <family val="3"/>
        <charset val="134"/>
      </rPr>
      <t>刘明英</t>
    </r>
    <r>
      <rPr>
        <sz val="10"/>
        <color indexed="8"/>
        <rFont val="Times New Roman"/>
        <family val="1"/>
      </rPr>
      <t/>
    </r>
    <phoneticPr fontId="29" type="noConversion"/>
  </si>
  <si>
    <r>
      <rPr>
        <sz val="10"/>
        <color indexed="8"/>
        <rFont val="宋体"/>
        <family val="3"/>
        <charset val="134"/>
      </rPr>
      <t>韩小娇</t>
    </r>
    <r>
      <rPr>
        <sz val="10"/>
        <color indexed="8"/>
        <rFont val="Times New Roman"/>
        <family val="1"/>
      </rPr>
      <t/>
    </r>
    <phoneticPr fontId="29" type="noConversion"/>
  </si>
  <si>
    <t>栾启福</t>
    <phoneticPr fontId="29" type="noConversion"/>
  </si>
  <si>
    <t>刘军</t>
    <phoneticPr fontId="34" type="noConversion"/>
  </si>
  <si>
    <r>
      <rPr>
        <sz val="10"/>
        <color indexed="8"/>
        <rFont val="宋体"/>
        <family val="3"/>
        <charset val="134"/>
      </rPr>
      <t>李纪元</t>
    </r>
    <r>
      <rPr>
        <sz val="10"/>
        <color indexed="8"/>
        <rFont val="Times New Roman"/>
        <family val="1"/>
      </rPr>
      <t/>
    </r>
    <phoneticPr fontId="29" type="noConversion"/>
  </si>
  <si>
    <t>成向荣</t>
    <phoneticPr fontId="29" type="noConversion"/>
  </si>
  <si>
    <r>
      <t>2016</t>
    </r>
    <r>
      <rPr>
        <b/>
        <sz val="14"/>
        <rFont val="宋体"/>
        <family val="3"/>
        <charset val="134"/>
      </rPr>
      <t>年下半年科技成果奖励（著作）</t>
    </r>
    <phoneticPr fontId="3" type="noConversion"/>
  </si>
  <si>
    <r>
      <t>2016</t>
    </r>
    <r>
      <rPr>
        <b/>
        <sz val="14"/>
        <rFont val="宋体"/>
        <family val="3"/>
        <charset val="134"/>
      </rPr>
      <t>年下半年科技成果奖励（科研平台建设）</t>
    </r>
    <phoneticPr fontId="3" type="noConversion"/>
  </si>
  <si>
    <r>
      <t>2016</t>
    </r>
    <r>
      <rPr>
        <b/>
        <sz val="14"/>
        <rFont val="宋体"/>
        <family val="3"/>
        <charset val="134"/>
      </rPr>
      <t>年下半年科技成果奖励（科技项目）</t>
    </r>
    <phoneticPr fontId="3" type="noConversion"/>
  </si>
  <si>
    <r>
      <rPr>
        <sz val="14"/>
        <color indexed="8"/>
        <rFont val="Times New Roman"/>
        <family val="1"/>
      </rPr>
      <t>2016</t>
    </r>
    <r>
      <rPr>
        <b/>
        <sz val="14"/>
        <rFont val="宋体"/>
        <family val="3"/>
        <charset val="134"/>
      </rPr>
      <t>年下半年科技成果奖励（标准）</t>
    </r>
    <phoneticPr fontId="4" type="noConversion"/>
  </si>
  <si>
    <r>
      <rPr>
        <b/>
        <sz val="14"/>
        <color indexed="8"/>
        <rFont val="Times New Roman"/>
        <family val="1"/>
      </rPr>
      <t>2016</t>
    </r>
    <r>
      <rPr>
        <b/>
        <sz val="14"/>
        <rFont val="宋体"/>
        <family val="3"/>
        <charset val="134"/>
      </rPr>
      <t>年下半年科技成果奖励（专利）</t>
    </r>
    <phoneticPr fontId="4" type="noConversion"/>
  </si>
  <si>
    <r>
      <rPr>
        <sz val="14"/>
        <color indexed="8"/>
        <rFont val="Times New Roman"/>
        <family val="1"/>
      </rPr>
      <t>2016</t>
    </r>
    <r>
      <rPr>
        <b/>
        <sz val="14"/>
        <rFont val="宋体"/>
        <family val="3"/>
        <charset val="134"/>
      </rPr>
      <t>年下半年科技成果奖励（奖励）</t>
    </r>
    <phoneticPr fontId="4" type="noConversion"/>
  </si>
  <si>
    <r>
      <t>2016</t>
    </r>
    <r>
      <rPr>
        <b/>
        <sz val="14"/>
        <rFont val="宋体"/>
        <family val="3"/>
        <charset val="134"/>
      </rPr>
      <t>年下半年科技成果奖励（论文）</t>
    </r>
    <phoneticPr fontId="3" type="noConversion"/>
  </si>
  <si>
    <r>
      <rPr>
        <b/>
        <sz val="15"/>
        <rFont val="Times New Roman"/>
        <family val="1"/>
      </rPr>
      <t>2016</t>
    </r>
    <r>
      <rPr>
        <b/>
        <sz val="15"/>
        <rFont val="宋体"/>
        <family val="3"/>
        <charset val="134"/>
      </rPr>
      <t>年下半年科技成果奖励</t>
    </r>
    <phoneticPr fontId="4" type="noConversion"/>
  </si>
  <si>
    <t>殷恒福</t>
    <phoneticPr fontId="29" type="noConversion"/>
  </si>
  <si>
    <t>Elevated tropospheric ozone affects the concentration and allocation of mineral nutrients of two bamboo species</t>
    <phoneticPr fontId="29" type="noConversion"/>
  </si>
  <si>
    <t>毛竹伐蔸根系养分含量、抗氧化能力与伐后年数的关系</t>
    <phoneticPr fontId="29" type="noConversion"/>
  </si>
  <si>
    <t>淹水环境下河竹鞭根养分吸收与积累的适应性调节</t>
    <phoneticPr fontId="29" type="noConversion"/>
  </si>
  <si>
    <t>陈双林</t>
    <phoneticPr fontId="29" type="noConversion"/>
  </si>
  <si>
    <t>氮素形态及配比对雷竹光合特性和氮代谢酶活性的影响</t>
    <phoneticPr fontId="29" type="noConversion"/>
  </si>
  <si>
    <t>覆盖对雷竹林土壤硝化和反硝化作用的影响</t>
    <phoneticPr fontId="29" type="noConversion"/>
  </si>
  <si>
    <r>
      <rPr>
        <sz val="10"/>
        <color indexed="8"/>
        <rFont val="宋体"/>
        <family val="3"/>
        <charset val="134"/>
      </rPr>
      <t>河竹（</t>
    </r>
    <r>
      <rPr>
        <sz val="10"/>
        <color indexed="8"/>
        <rFont val="Times New Roman"/>
        <family val="1"/>
      </rPr>
      <t>Phyllostachys rivalis</t>
    </r>
    <r>
      <rPr>
        <sz val="10"/>
        <color indexed="8"/>
        <rFont val="宋体"/>
        <family val="3"/>
        <charset val="134"/>
      </rPr>
      <t>）叶片对长期淹水后恢复正常供水的生理生态响应</t>
    </r>
    <phoneticPr fontId="29" type="noConversion"/>
  </si>
  <si>
    <t>毛竹和高节竹相互侵入后林分地下鞭根系统竞争效应</t>
    <phoneticPr fontId="29" type="noConversion"/>
  </si>
  <si>
    <t>二氧化碳和臭氧浓度升高对四季竹矿质养分含量和运输的影响</t>
    <phoneticPr fontId="29" type="noConversion"/>
  </si>
  <si>
    <t>间隔子长度对美丽箬竹克隆分株水分生理整合效应的影响</t>
    <phoneticPr fontId="29" type="noConversion"/>
  </si>
  <si>
    <t>硝态氮和铵态氮供应比例对雷竹碳、氮、磷化学计量的影响</t>
    <phoneticPr fontId="29" type="noConversion"/>
  </si>
</sst>
</file>

<file path=xl/styles.xml><?xml version="1.0" encoding="utf-8"?>
<styleSheet xmlns="http://schemas.openxmlformats.org/spreadsheetml/2006/main">
  <numFmts count="3">
    <numFmt numFmtId="176" formatCode="0_);[Red]\(0\)"/>
    <numFmt numFmtId="177" formatCode="#"/>
    <numFmt numFmtId="178" formatCode="#0.00"/>
  </numFmts>
  <fonts count="44">
    <font>
      <sz val="11"/>
      <color theme="1"/>
      <name val="宋体"/>
      <family val="3"/>
      <charset val="134"/>
      <scheme val="minor"/>
    </font>
    <font>
      <sz val="14"/>
      <color indexed="8"/>
      <name val="Times New Roman"/>
      <family val="1"/>
    </font>
    <font>
      <b/>
      <sz val="14"/>
      <name val="宋体"/>
      <family val="3"/>
      <charset val="134"/>
    </font>
    <font>
      <sz val="9"/>
      <name val="宋体"/>
      <family val="3"/>
      <charset val="134"/>
    </font>
    <font>
      <sz val="9"/>
      <name val="宋体"/>
      <family val="3"/>
      <charset val="134"/>
    </font>
    <font>
      <sz val="10"/>
      <name val="宋体"/>
      <family val="3"/>
      <charset val="134"/>
    </font>
    <font>
      <sz val="10"/>
      <name val="Times New Roman"/>
      <family val="1"/>
    </font>
    <font>
      <b/>
      <sz val="15"/>
      <name val="宋体"/>
      <family val="3"/>
      <charset val="134"/>
    </font>
    <font>
      <b/>
      <sz val="15"/>
      <name val="Times New Roman"/>
      <family val="1"/>
    </font>
    <font>
      <sz val="14"/>
      <name val="宋体"/>
      <family val="3"/>
      <charset val="134"/>
    </font>
    <font>
      <sz val="14"/>
      <name val="Times New Roman"/>
      <family val="1"/>
    </font>
    <font>
      <sz val="11"/>
      <name val="Times New Roman"/>
      <family val="1"/>
    </font>
    <font>
      <sz val="11"/>
      <color indexed="8"/>
      <name val="Times New Roman"/>
      <family val="1"/>
    </font>
    <font>
      <sz val="11"/>
      <color indexed="8"/>
      <name val="宋体"/>
      <family val="3"/>
      <charset val="134"/>
    </font>
    <font>
      <sz val="11"/>
      <name val="宋体"/>
      <family val="3"/>
      <charset val="134"/>
    </font>
    <font>
      <b/>
      <sz val="12"/>
      <name val="宋体"/>
      <family val="3"/>
      <charset val="134"/>
    </font>
    <font>
      <b/>
      <sz val="11"/>
      <color indexed="8"/>
      <name val="宋体"/>
      <family val="3"/>
      <charset val="134"/>
    </font>
    <font>
      <b/>
      <sz val="11"/>
      <name val="宋体"/>
      <family val="3"/>
      <charset val="134"/>
    </font>
    <font>
      <sz val="10"/>
      <color indexed="8"/>
      <name val="宋体"/>
      <family val="3"/>
      <charset val="134"/>
    </font>
    <font>
      <b/>
      <sz val="12"/>
      <name val="Times New Roman"/>
      <family val="1"/>
    </font>
    <font>
      <b/>
      <sz val="14"/>
      <color indexed="8"/>
      <name val="Times New Roman"/>
      <family val="1"/>
    </font>
    <font>
      <b/>
      <sz val="12"/>
      <color theme="1"/>
      <name val="宋体"/>
      <family val="3"/>
      <charset val="134"/>
      <scheme val="minor"/>
    </font>
    <font>
      <sz val="11"/>
      <color theme="1"/>
      <name val="Times New Roman"/>
      <family val="1"/>
    </font>
    <font>
      <b/>
      <sz val="11"/>
      <color theme="1"/>
      <name val="Times New Roman"/>
      <family val="1"/>
    </font>
    <font>
      <sz val="11"/>
      <color theme="1"/>
      <name val="宋体"/>
      <family val="3"/>
      <charset val="134"/>
    </font>
    <font>
      <sz val="14"/>
      <color theme="1"/>
      <name val="宋体"/>
      <family val="3"/>
      <charset val="134"/>
    </font>
    <font>
      <b/>
      <sz val="14"/>
      <color theme="1"/>
      <name val="Times New Roman"/>
      <family val="1"/>
    </font>
    <font>
      <sz val="14"/>
      <color theme="1"/>
      <name val="Times New Roman"/>
      <family val="1"/>
    </font>
    <font>
      <b/>
      <sz val="14"/>
      <name val="Times New Roman"/>
      <family val="1"/>
    </font>
    <font>
      <sz val="9"/>
      <name val="宋体"/>
      <family val="3"/>
      <charset val="134"/>
      <scheme val="minor"/>
    </font>
    <font>
      <sz val="9"/>
      <name val="Times New Roman"/>
      <family val="1"/>
    </font>
    <font>
      <sz val="12"/>
      <name val="Times New Roman"/>
      <family val="1"/>
    </font>
    <font>
      <sz val="12"/>
      <name val="宋体"/>
      <family val="3"/>
      <charset val="134"/>
    </font>
    <font>
      <sz val="10"/>
      <color indexed="8"/>
      <name val="Times New Roman"/>
      <family val="1"/>
    </font>
    <font>
      <sz val="9"/>
      <name val="宋体"/>
      <family val="2"/>
      <charset val="134"/>
      <scheme val="minor"/>
    </font>
    <font>
      <sz val="10"/>
      <color theme="1"/>
      <name val="Times New Roman"/>
      <family val="1"/>
    </font>
    <font>
      <sz val="10"/>
      <color theme="1"/>
      <name val="宋体"/>
      <family val="3"/>
      <charset val="134"/>
    </font>
    <font>
      <sz val="10"/>
      <color indexed="8"/>
      <name val="Dialog"/>
      <family val="1"/>
    </font>
    <font>
      <b/>
      <sz val="10"/>
      <color theme="1"/>
      <name val="Times New Roman"/>
      <family val="1"/>
    </font>
    <font>
      <b/>
      <sz val="12"/>
      <color theme="1"/>
      <name val="宋体"/>
      <family val="3"/>
      <charset val="134"/>
    </font>
    <font>
      <b/>
      <sz val="12"/>
      <color theme="1"/>
      <name val="Times New Roman"/>
      <family val="1"/>
    </font>
    <font>
      <sz val="11"/>
      <color indexed="8"/>
      <name val="Dialog"/>
      <family val="1"/>
    </font>
    <font>
      <b/>
      <sz val="11"/>
      <color theme="1"/>
      <name val="宋体"/>
      <family val="3"/>
      <charset val="134"/>
    </font>
    <font>
      <b/>
      <sz val="1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3">
    <xf numFmtId="0" fontId="0" fillId="0" borderId="0"/>
    <xf numFmtId="0" fontId="32" fillId="0" borderId="0">
      <alignment vertical="center"/>
    </xf>
    <xf numFmtId="0" fontId="32" fillId="0" borderId="0">
      <alignment vertical="center"/>
    </xf>
  </cellStyleXfs>
  <cellXfs count="127">
    <xf numFmtId="0" fontId="0" fillId="0" borderId="0" xfId="0"/>
    <xf numFmtId="0" fontId="22" fillId="0" borderId="0" xfId="0" applyFont="1"/>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3" fillId="0" borderId="0" xfId="0" applyFont="1"/>
    <xf numFmtId="0" fontId="0" fillId="0" borderId="1" xfId="0" applyFont="1" applyBorder="1" applyAlignment="1">
      <alignment horizontal="center" vertical="center"/>
    </xf>
    <xf numFmtId="0" fontId="0" fillId="0" borderId="0" xfId="0" applyFont="1" applyAlignment="1">
      <alignment horizontal="center"/>
    </xf>
    <xf numFmtId="0" fontId="23" fillId="0" borderId="0" xfId="0" applyFont="1" applyAlignment="1">
      <alignment horizontal="center"/>
    </xf>
    <xf numFmtId="0" fontId="22" fillId="0" borderId="1" xfId="0" applyFont="1" applyBorder="1" applyAlignment="1">
      <alignment vertical="center"/>
    </xf>
    <xf numFmtId="0" fontId="0" fillId="0" borderId="1" xfId="0" applyFont="1" applyBorder="1" applyAlignment="1">
      <alignment horizontal="center" vertical="center" wrapText="1"/>
    </xf>
    <xf numFmtId="0" fontId="0" fillId="0" borderId="0" xfId="0" applyAlignment="1">
      <alignment horizontal="center" vertical="center"/>
    </xf>
    <xf numFmtId="0" fontId="24" fillId="0" borderId="1" xfId="0" applyFont="1" applyBorder="1" applyAlignment="1">
      <alignment horizontal="center" vertical="center"/>
    </xf>
    <xf numFmtId="0" fontId="28" fillId="0" borderId="0" xfId="0" applyFont="1" applyFill="1" applyBorder="1" applyAlignment="1">
      <alignment vertical="center"/>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1" fillId="0" borderId="0" xfId="0" applyFont="1" applyFill="1" applyBorder="1" applyAlignment="1">
      <alignment horizontal="center" vertical="center"/>
    </xf>
    <xf numFmtId="0" fontId="31" fillId="0" borderId="0" xfId="0" applyFont="1" applyFill="1" applyBorder="1" applyAlignment="1">
      <alignment vertical="center"/>
    </xf>
    <xf numFmtId="0" fontId="1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9" fillId="0" borderId="1" xfId="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Alignment="1">
      <alignment vertical="center"/>
    </xf>
    <xf numFmtId="0" fontId="6" fillId="0" borderId="0" xfId="0" applyFont="1" applyFill="1" applyBorder="1" applyAlignment="1">
      <alignment vertical="center"/>
    </xf>
    <xf numFmtId="177" fontId="33" fillId="0" borderId="1" xfId="0" applyNumberFormat="1" applyFont="1" applyFill="1" applyBorder="1" applyAlignment="1">
      <alignment horizontal="left" vertical="center"/>
    </xf>
    <xf numFmtId="49" fontId="33" fillId="0" borderId="1" xfId="0" applyNumberFormat="1" applyFont="1" applyFill="1" applyBorder="1" applyAlignment="1">
      <alignment horizontal="left" vertical="center"/>
    </xf>
    <xf numFmtId="0" fontId="33" fillId="0" borderId="1" xfId="0" applyNumberFormat="1" applyFont="1" applyFill="1" applyBorder="1" applyAlignment="1">
      <alignment horizontal="center" vertical="center"/>
    </xf>
    <xf numFmtId="0" fontId="35" fillId="0" borderId="1" xfId="0" applyFont="1" applyFill="1" applyBorder="1" applyAlignment="1">
      <alignment horizontal="center" vertical="center"/>
    </xf>
    <xf numFmtId="49" fontId="33" fillId="0" borderId="1" xfId="0" applyNumberFormat="1" applyFont="1" applyFill="1" applyBorder="1" applyAlignment="1">
      <alignment horizontal="center" vertical="center"/>
    </xf>
    <xf numFmtId="49" fontId="33" fillId="0" borderId="1" xfId="0"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0" fontId="0" fillId="0" borderId="0" xfId="0" applyAlignment="1">
      <alignment wrapText="1"/>
    </xf>
    <xf numFmtId="0" fontId="35" fillId="0" borderId="1" xfId="0" applyFont="1" applyBorder="1" applyAlignment="1">
      <alignment horizontal="center" vertical="center"/>
    </xf>
    <xf numFmtId="0" fontId="35" fillId="0" borderId="1" xfId="0" applyFont="1" applyBorder="1" applyAlignment="1">
      <alignment vertical="center"/>
    </xf>
    <xf numFmtId="0" fontId="38" fillId="0" borderId="1" xfId="0" applyFont="1" applyFill="1" applyBorder="1" applyAlignment="1">
      <alignment horizontal="center" vertical="center"/>
    </xf>
    <xf numFmtId="0" fontId="11" fillId="0" borderId="0" xfId="0" applyFont="1" applyFill="1" applyAlignment="1">
      <alignment vertical="center"/>
    </xf>
    <xf numFmtId="0" fontId="35" fillId="0" borderId="0" xfId="0" applyFont="1"/>
    <xf numFmtId="0" fontId="35" fillId="0" borderId="0" xfId="0" applyFont="1" applyBorder="1" applyAlignment="1">
      <alignment vertical="center"/>
    </xf>
    <xf numFmtId="0" fontId="15"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2" fillId="0" borderId="0" xfId="0" applyFont="1" applyAlignment="1">
      <alignment vertical="center"/>
    </xf>
    <xf numFmtId="0" fontId="40" fillId="0" borderId="1" xfId="0" applyFont="1" applyBorder="1" applyAlignment="1">
      <alignment horizontal="center" vertical="center"/>
    </xf>
    <xf numFmtId="0" fontId="0" fillId="0" borderId="0" xfId="0" applyAlignment="1">
      <alignment horizontal="left" vertical="center"/>
    </xf>
    <xf numFmtId="0" fontId="28" fillId="0" borderId="1" xfId="0" applyFont="1" applyBorder="1" applyAlignment="1">
      <alignment horizontal="center" vertical="center"/>
    </xf>
    <xf numFmtId="0" fontId="28" fillId="0"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0" fontId="9" fillId="0" borderId="1" xfId="0" applyFont="1" applyBorder="1" applyAlignment="1">
      <alignment horizontal="center" vertical="center"/>
    </xf>
    <xf numFmtId="0" fontId="23" fillId="0" borderId="0" xfId="0" applyFont="1" applyAlignment="1">
      <alignment horizontal="center" vertical="center"/>
    </xf>
    <xf numFmtId="177"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xf>
    <xf numFmtId="177" fontId="12" fillId="0" borderId="1" xfId="0" applyNumberFormat="1" applyFont="1" applyFill="1" applyBorder="1" applyAlignment="1">
      <alignment vertical="center"/>
    </xf>
    <xf numFmtId="49" fontId="12" fillId="0" borderId="1" xfId="0" applyNumberFormat="1" applyFont="1" applyFill="1" applyBorder="1" applyAlignment="1">
      <alignment vertical="center"/>
    </xf>
    <xf numFmtId="49" fontId="13" fillId="0" borderId="1" xfId="0" applyNumberFormat="1" applyFont="1" applyFill="1" applyBorder="1" applyAlignment="1">
      <alignment vertical="center"/>
    </xf>
    <xf numFmtId="0" fontId="22" fillId="0" borderId="1" xfId="0" applyFont="1" applyFill="1" applyBorder="1" applyAlignment="1">
      <alignment horizontal="center" vertical="center"/>
    </xf>
    <xf numFmtId="176" fontId="43" fillId="0" borderId="1" xfId="1"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22" fillId="0" borderId="1" xfId="0" applyFont="1" applyBorder="1" applyAlignment="1">
      <alignment horizontal="left" vertical="center"/>
    </xf>
    <xf numFmtId="0" fontId="13" fillId="0" borderId="1" xfId="0" applyFont="1" applyBorder="1" applyAlignment="1">
      <alignment horizontal="left" vertical="center"/>
    </xf>
    <xf numFmtId="0" fontId="14" fillId="0" borderId="1" xfId="0" applyFont="1" applyFill="1" applyBorder="1" applyAlignment="1">
      <alignment horizontal="center" vertical="center"/>
    </xf>
    <xf numFmtId="49" fontId="13" fillId="0" borderId="1" xfId="0" applyNumberFormat="1" applyFont="1" applyBorder="1" applyAlignment="1">
      <alignment horizontal="center" vertical="center" wrapText="1"/>
    </xf>
    <xf numFmtId="49" fontId="13" fillId="0" borderId="1" xfId="0" applyNumberFormat="1" applyFont="1" applyFill="1" applyBorder="1" applyAlignment="1">
      <alignment vertical="center" wrapText="1"/>
    </xf>
    <xf numFmtId="49" fontId="18" fillId="0" borderId="1" xfId="0" applyNumberFormat="1" applyFont="1" applyFill="1" applyBorder="1" applyAlignment="1">
      <alignment horizontal="center" vertical="center"/>
    </xf>
    <xf numFmtId="0" fontId="13" fillId="0" borderId="1" xfId="0" applyFont="1" applyBorder="1" applyAlignment="1">
      <alignment vertical="center"/>
    </xf>
    <xf numFmtId="0" fontId="0" fillId="0" borderId="0" xfId="0" applyFont="1" applyAlignment="1">
      <alignment vertical="center"/>
    </xf>
    <xf numFmtId="0" fontId="23" fillId="0" borderId="1" xfId="0" applyFont="1" applyBorder="1" applyAlignment="1">
      <alignment horizontal="center" vertical="center"/>
    </xf>
    <xf numFmtId="0" fontId="35" fillId="0" borderId="1" xfId="0" applyFont="1" applyFill="1" applyBorder="1" applyAlignment="1">
      <alignment horizontal="left" vertical="center"/>
    </xf>
    <xf numFmtId="0" fontId="35" fillId="0" borderId="1" xfId="0" applyFont="1" applyFill="1" applyBorder="1" applyAlignment="1">
      <alignment horizontal="left" vertical="center" wrapText="1"/>
    </xf>
    <xf numFmtId="0" fontId="35" fillId="0" borderId="1" xfId="0" applyNumberFormat="1" applyFont="1" applyFill="1" applyBorder="1" applyAlignment="1">
      <alignment horizontal="center" vertical="center"/>
    </xf>
    <xf numFmtId="0" fontId="22" fillId="0" borderId="0" xfId="0" applyFont="1" applyFill="1" applyAlignment="1">
      <alignment horizontal="center" vertical="center"/>
    </xf>
    <xf numFmtId="0" fontId="22" fillId="0" borderId="0" xfId="0" applyFont="1" applyFill="1"/>
    <xf numFmtId="0" fontId="22" fillId="0" borderId="0" xfId="0" applyFont="1" applyFill="1" applyAlignment="1">
      <alignment wrapText="1"/>
    </xf>
    <xf numFmtId="0" fontId="22" fillId="0" borderId="0" xfId="0" applyFont="1" applyFill="1" applyAlignment="1">
      <alignment horizontal="center"/>
    </xf>
    <xf numFmtId="177" fontId="12" fillId="0" borderId="1" xfId="0" applyNumberFormat="1" applyFont="1" applyFill="1" applyBorder="1" applyAlignment="1">
      <alignment horizontal="center" vertical="center"/>
    </xf>
    <xf numFmtId="0" fontId="0" fillId="0" borderId="0" xfId="0" applyFont="1"/>
    <xf numFmtId="0" fontId="33" fillId="0" borderId="0" xfId="0" applyNumberFormat="1" applyFont="1" applyFill="1" applyBorder="1" applyAlignment="1">
      <alignment horizontal="center" vertical="center"/>
    </xf>
    <xf numFmtId="0" fontId="35" fillId="0" borderId="0" xfId="0" applyFont="1" applyFill="1" applyBorder="1" applyAlignment="1">
      <alignment horizontal="center" vertical="center"/>
    </xf>
    <xf numFmtId="178" fontId="33" fillId="0" borderId="0"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xf>
    <xf numFmtId="176" fontId="19" fillId="0" borderId="1" xfId="2" applyNumberFormat="1" applyFont="1" applyFill="1" applyBorder="1" applyAlignment="1">
      <alignment horizontal="center" vertical="center" wrapText="1"/>
    </xf>
    <xf numFmtId="0" fontId="22" fillId="0" borderId="1" xfId="0" applyFont="1" applyFill="1" applyBorder="1"/>
    <xf numFmtId="0" fontId="22" fillId="0" borderId="1" xfId="0" applyFont="1" applyFill="1" applyBorder="1" applyAlignment="1">
      <alignment wrapText="1"/>
    </xf>
    <xf numFmtId="0" fontId="22" fillId="0" borderId="1" xfId="0" applyFont="1" applyFill="1" applyBorder="1" applyAlignment="1">
      <alignment horizontal="center"/>
    </xf>
    <xf numFmtId="0" fontId="40" fillId="0" borderId="1" xfId="0" applyFont="1" applyFill="1" applyBorder="1" applyAlignment="1">
      <alignment horizontal="center" vertical="center"/>
    </xf>
    <xf numFmtId="0" fontId="36" fillId="0" borderId="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18" fillId="0" borderId="11" xfId="0" applyFont="1" applyFill="1" applyBorder="1" applyAlignment="1">
      <alignment horizontal="right" vertical="center"/>
    </xf>
    <xf numFmtId="0" fontId="23" fillId="0" borderId="1" xfId="0" applyFont="1" applyBorder="1" applyAlignment="1">
      <alignment horizontal="center" vertical="center"/>
    </xf>
    <xf numFmtId="0" fontId="25" fillId="0" borderId="0" xfId="0" applyFont="1" applyBorder="1" applyAlignment="1">
      <alignment horizontal="center" vertical="center"/>
    </xf>
    <xf numFmtId="0" fontId="0" fillId="0" borderId="0" xfId="0" applyBorder="1" applyAlignment="1">
      <alignment horizontal="center" vertical="center"/>
    </xf>
    <xf numFmtId="0" fontId="14" fillId="0" borderId="0" xfId="0" applyFont="1" applyBorder="1" applyAlignment="1">
      <alignment horizontal="right" vertical="center"/>
    </xf>
    <xf numFmtId="0" fontId="0" fillId="0" borderId="0" xfId="0" applyBorder="1" applyAlignment="1">
      <alignment horizontal="right" vertical="center"/>
    </xf>
    <xf numFmtId="0" fontId="21" fillId="0" borderId="1" xfId="0" applyFont="1" applyBorder="1" applyAlignment="1">
      <alignment horizontal="center" vertical="center"/>
    </xf>
    <xf numFmtId="0" fontId="26" fillId="0" borderId="0"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right" vertical="center"/>
    </xf>
    <xf numFmtId="0" fontId="22" fillId="0" borderId="3" xfId="0" applyFont="1" applyBorder="1" applyAlignment="1">
      <alignment horizontal="right" vertical="center"/>
    </xf>
    <xf numFmtId="0" fontId="22" fillId="0" borderId="4" xfId="0" applyFont="1" applyBorder="1" applyAlignment="1">
      <alignment horizontal="right" vertical="center"/>
    </xf>
    <xf numFmtId="0" fontId="42" fillId="0" borderId="1" xfId="0" applyFont="1" applyBorder="1" applyAlignment="1">
      <alignment horizontal="center" vertical="center"/>
    </xf>
    <xf numFmtId="0" fontId="27" fillId="0" borderId="0" xfId="0" applyFont="1" applyBorder="1" applyAlignment="1">
      <alignment horizontal="center" vertical="center"/>
    </xf>
    <xf numFmtId="0" fontId="22" fillId="0" borderId="0" xfId="0" applyFont="1" applyBorder="1" applyAlignment="1">
      <alignment horizontal="right" vertical="center"/>
    </xf>
    <xf numFmtId="0" fontId="11" fillId="0" borderId="11" xfId="0" applyFont="1" applyFill="1" applyBorder="1" applyAlignment="1">
      <alignment horizontal="right" vertical="center"/>
    </xf>
    <xf numFmtId="0" fontId="42"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18" fillId="0" borderId="1" xfId="0" applyNumberFormat="1" applyFont="1" applyFill="1" applyBorder="1" applyAlignment="1">
      <alignment horizontal="left" vertical="center" wrapText="1"/>
    </xf>
  </cellXfs>
  <cellStyles count="3">
    <cellStyle name="常规" xfId="0" builtinId="0"/>
    <cellStyle name="常规_论文" xfId="1"/>
    <cellStyle name="常规_论文_1" xfId="2"/>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I139"/>
  <sheetViews>
    <sheetView tabSelected="1" topLeftCell="A73" zoomScaleNormal="100" workbookViewId="0">
      <selection activeCell="C83" sqref="C83"/>
    </sheetView>
  </sheetViews>
  <sheetFormatPr defaultRowHeight="27" customHeight="1"/>
  <cols>
    <col min="1" max="1" width="5.875" style="73" customWidth="1"/>
    <col min="2" max="2" width="18.5" style="74" customWidth="1"/>
    <col min="3" max="3" width="25.625" style="75" customWidth="1"/>
    <col min="4" max="4" width="47" style="75" customWidth="1"/>
    <col min="5" max="5" width="9" style="76" customWidth="1"/>
    <col min="6" max="6" width="6.5" style="76" customWidth="1"/>
    <col min="7" max="7" width="12" style="73" customWidth="1"/>
    <col min="8" max="8" width="9" style="73" customWidth="1"/>
    <col min="9" max="16384" width="9" style="74"/>
  </cols>
  <sheetData>
    <row r="1" spans="1:243" s="34" customFormat="1" ht="27" customHeight="1">
      <c r="A1" s="89" t="s">
        <v>432</v>
      </c>
      <c r="B1" s="89"/>
      <c r="C1" s="90"/>
      <c r="D1" s="90"/>
      <c r="E1" s="89"/>
      <c r="F1" s="89"/>
      <c r="G1" s="89"/>
      <c r="H1" s="89"/>
      <c r="I1" s="12"/>
      <c r="J1" s="12"/>
      <c r="K1" s="13"/>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row>
    <row r="2" spans="1:243" s="16" customFormat="1" ht="27" customHeight="1">
      <c r="A2" s="91" t="s">
        <v>31</v>
      </c>
      <c r="B2" s="91"/>
      <c r="C2" s="92"/>
      <c r="D2" s="92"/>
      <c r="E2" s="93"/>
      <c r="F2" s="93"/>
      <c r="G2" s="93"/>
      <c r="H2" s="91"/>
      <c r="I2" s="22"/>
      <c r="J2" s="22"/>
      <c r="K2" s="15"/>
    </row>
    <row r="3" spans="1:243" s="20" customFormat="1" ht="34.5" customHeight="1">
      <c r="A3" s="17" t="s">
        <v>21</v>
      </c>
      <c r="B3" s="17" t="s">
        <v>32</v>
      </c>
      <c r="C3" s="17" t="s">
        <v>249</v>
      </c>
      <c r="D3" s="17" t="s">
        <v>250</v>
      </c>
      <c r="E3" s="17" t="s">
        <v>33</v>
      </c>
      <c r="F3" s="17" t="s">
        <v>34</v>
      </c>
      <c r="G3" s="19" t="s">
        <v>0</v>
      </c>
      <c r="H3" s="83" t="s">
        <v>392</v>
      </c>
      <c r="I3" s="20" t="s">
        <v>35</v>
      </c>
      <c r="J3" s="20" t="s">
        <v>393</v>
      </c>
      <c r="K3" s="20" t="s">
        <v>36</v>
      </c>
    </row>
    <row r="4" spans="1:243" ht="27" customHeight="1">
      <c r="A4" s="26">
        <v>1</v>
      </c>
      <c r="B4" s="23" t="s">
        <v>37</v>
      </c>
      <c r="C4" s="24" t="s">
        <v>388</v>
      </c>
      <c r="D4" s="29" t="s">
        <v>57</v>
      </c>
      <c r="E4" s="27" t="s">
        <v>58</v>
      </c>
      <c r="F4" s="25">
        <v>0.53300000000000003</v>
      </c>
      <c r="G4" s="26">
        <f>1500+1000*F4</f>
        <v>2033</v>
      </c>
      <c r="H4" s="26"/>
      <c r="I4" s="79">
        <v>1</v>
      </c>
      <c r="J4" s="80"/>
    </row>
    <row r="5" spans="1:243" ht="27" customHeight="1">
      <c r="A5" s="26">
        <v>2</v>
      </c>
      <c r="B5" s="23" t="s">
        <v>37</v>
      </c>
      <c r="C5" s="24" t="s">
        <v>59</v>
      </c>
      <c r="D5" s="28" t="s">
        <v>60</v>
      </c>
      <c r="E5" s="27" t="s">
        <v>61</v>
      </c>
      <c r="F5" s="25">
        <v>0.621</v>
      </c>
      <c r="G5" s="26">
        <f>1500+1000*F5</f>
        <v>2121</v>
      </c>
      <c r="H5" s="26"/>
      <c r="I5" s="79">
        <v>1</v>
      </c>
      <c r="J5" s="80"/>
    </row>
    <row r="6" spans="1:243" ht="27" customHeight="1">
      <c r="A6" s="26">
        <v>3</v>
      </c>
      <c r="B6" s="23" t="s">
        <v>37</v>
      </c>
      <c r="C6" s="24" t="s">
        <v>62</v>
      </c>
      <c r="D6" s="29" t="s">
        <v>63</v>
      </c>
      <c r="E6" s="27" t="s">
        <v>58</v>
      </c>
      <c r="F6" s="25">
        <v>3.0569999999999999</v>
      </c>
      <c r="G6" s="26">
        <f>5000+1000*F6</f>
        <v>8057</v>
      </c>
      <c r="H6" s="26"/>
      <c r="I6" s="79">
        <v>1</v>
      </c>
      <c r="J6" s="80"/>
    </row>
    <row r="7" spans="1:243" ht="27" customHeight="1">
      <c r="A7" s="26">
        <v>4</v>
      </c>
      <c r="B7" s="23" t="s">
        <v>37</v>
      </c>
      <c r="C7" s="24" t="s">
        <v>64</v>
      </c>
      <c r="D7" s="28" t="s">
        <v>65</v>
      </c>
      <c r="E7" s="27" t="s">
        <v>66</v>
      </c>
      <c r="F7" s="25">
        <v>1.4245000000000001</v>
      </c>
      <c r="G7" s="26">
        <f>1000+1000*F7</f>
        <v>2424.5</v>
      </c>
      <c r="H7" s="26"/>
      <c r="I7" s="81"/>
      <c r="J7" s="80">
        <v>1</v>
      </c>
    </row>
    <row r="8" spans="1:243" ht="27" customHeight="1">
      <c r="A8" s="26">
        <v>5</v>
      </c>
      <c r="B8" s="23" t="s">
        <v>37</v>
      </c>
      <c r="C8" s="24" t="s">
        <v>67</v>
      </c>
      <c r="D8" s="28" t="s">
        <v>68</v>
      </c>
      <c r="E8" s="27" t="s">
        <v>66</v>
      </c>
      <c r="F8" s="25">
        <v>1.0758000000000001</v>
      </c>
      <c r="G8" s="26">
        <f t="shared" ref="G8:G10" si="0">1000+1000*F8</f>
        <v>2075.8000000000002</v>
      </c>
      <c r="H8" s="26"/>
      <c r="I8" s="81"/>
      <c r="J8" s="80">
        <v>1</v>
      </c>
    </row>
    <row r="9" spans="1:243" ht="27" customHeight="1">
      <c r="A9" s="26">
        <v>6</v>
      </c>
      <c r="B9" s="23" t="s">
        <v>37</v>
      </c>
      <c r="C9" s="24" t="s">
        <v>69</v>
      </c>
      <c r="D9" s="28" t="s">
        <v>70</v>
      </c>
      <c r="E9" s="27" t="s">
        <v>66</v>
      </c>
      <c r="F9" s="25">
        <v>0.69669999999999999</v>
      </c>
      <c r="G9" s="26">
        <f t="shared" si="0"/>
        <v>1696.6999999999998</v>
      </c>
      <c r="H9" s="26"/>
      <c r="I9" s="81"/>
      <c r="J9" s="80">
        <v>1</v>
      </c>
    </row>
    <row r="10" spans="1:243" ht="27" customHeight="1">
      <c r="A10" s="26">
        <v>7</v>
      </c>
      <c r="B10" s="23" t="s">
        <v>37</v>
      </c>
      <c r="C10" s="24" t="s">
        <v>71</v>
      </c>
      <c r="D10" s="28" t="s">
        <v>72</v>
      </c>
      <c r="E10" s="27" t="s">
        <v>58</v>
      </c>
      <c r="F10" s="25">
        <v>0.58709999999999996</v>
      </c>
      <c r="G10" s="26">
        <f t="shared" si="0"/>
        <v>1587.1</v>
      </c>
      <c r="H10" s="26"/>
      <c r="I10" s="81"/>
      <c r="J10" s="80">
        <v>1</v>
      </c>
    </row>
    <row r="11" spans="1:243" ht="27" customHeight="1">
      <c r="A11" s="26"/>
      <c r="B11" s="23"/>
      <c r="C11" s="24"/>
      <c r="D11" s="28"/>
      <c r="E11" s="27"/>
      <c r="F11" s="25"/>
      <c r="G11" s="26"/>
      <c r="H11" s="33">
        <f>INT(SUM(G4:G10)+0.5)</f>
        <v>19995</v>
      </c>
      <c r="I11" s="81"/>
      <c r="J11" s="80"/>
    </row>
    <row r="12" spans="1:243" ht="27" customHeight="1">
      <c r="A12" s="26">
        <v>8</v>
      </c>
      <c r="B12" s="23" t="s">
        <v>38</v>
      </c>
      <c r="C12" s="24" t="s">
        <v>73</v>
      </c>
      <c r="D12" s="28" t="s">
        <v>74</v>
      </c>
      <c r="E12" s="27" t="s">
        <v>75</v>
      </c>
      <c r="F12" s="25">
        <v>1.07</v>
      </c>
      <c r="G12" s="26">
        <f>3000+1000*F12</f>
        <v>4070</v>
      </c>
      <c r="H12" s="26"/>
      <c r="I12" s="79">
        <v>1</v>
      </c>
      <c r="J12" s="80"/>
    </row>
    <row r="13" spans="1:243" ht="27" customHeight="1">
      <c r="A13" s="26">
        <v>9</v>
      </c>
      <c r="B13" s="23" t="s">
        <v>38</v>
      </c>
      <c r="C13" s="24" t="s">
        <v>76</v>
      </c>
      <c r="D13" s="29" t="s">
        <v>77</v>
      </c>
      <c r="E13" s="27" t="s">
        <v>78</v>
      </c>
      <c r="F13" s="25">
        <v>2.206</v>
      </c>
      <c r="G13" s="26">
        <f>3000+1000*F13</f>
        <v>5206</v>
      </c>
      <c r="H13" s="26"/>
      <c r="I13" s="79">
        <v>1</v>
      </c>
      <c r="J13" s="80"/>
    </row>
    <row r="14" spans="1:243" ht="27" customHeight="1">
      <c r="A14" s="26">
        <v>10</v>
      </c>
      <c r="B14" s="23" t="s">
        <v>38</v>
      </c>
      <c r="C14" s="24" t="s">
        <v>79</v>
      </c>
      <c r="D14" s="28" t="s">
        <v>80</v>
      </c>
      <c r="E14" s="27" t="s">
        <v>75</v>
      </c>
      <c r="F14" s="25">
        <v>0.57199999999999995</v>
      </c>
      <c r="G14" s="26">
        <f t="shared" ref="G14:G26" si="1">1000+1000*F14</f>
        <v>1572</v>
      </c>
      <c r="H14" s="26"/>
      <c r="I14" s="81"/>
      <c r="J14" s="80">
        <v>1</v>
      </c>
    </row>
    <row r="15" spans="1:243" ht="27" customHeight="1">
      <c r="A15" s="26">
        <v>11</v>
      </c>
      <c r="B15" s="23" t="s">
        <v>38</v>
      </c>
      <c r="C15" s="24" t="s">
        <v>81</v>
      </c>
      <c r="D15" s="28" t="s">
        <v>82</v>
      </c>
      <c r="E15" s="27" t="s">
        <v>78</v>
      </c>
      <c r="F15" s="25">
        <v>0.96599999999999997</v>
      </c>
      <c r="G15" s="26">
        <f t="shared" si="1"/>
        <v>1966</v>
      </c>
      <c r="H15" s="26"/>
      <c r="I15" s="81"/>
      <c r="J15" s="80">
        <v>1</v>
      </c>
    </row>
    <row r="16" spans="1:243" ht="27" customHeight="1">
      <c r="A16" s="26">
        <v>12</v>
      </c>
      <c r="B16" s="23" t="s">
        <v>38</v>
      </c>
      <c r="C16" s="24" t="s">
        <v>64</v>
      </c>
      <c r="D16" s="28" t="s">
        <v>83</v>
      </c>
      <c r="E16" s="27" t="s">
        <v>75</v>
      </c>
      <c r="F16" s="25">
        <v>1.4245000000000001</v>
      </c>
      <c r="G16" s="26">
        <f t="shared" si="1"/>
        <v>2424.5</v>
      </c>
      <c r="H16" s="26"/>
      <c r="I16" s="81"/>
      <c r="J16" s="80">
        <v>1</v>
      </c>
    </row>
    <row r="17" spans="1:10" ht="27" customHeight="1">
      <c r="A17" s="26">
        <v>13</v>
      </c>
      <c r="B17" s="23" t="s">
        <v>38</v>
      </c>
      <c r="C17" s="24" t="s">
        <v>84</v>
      </c>
      <c r="D17" s="28" t="s">
        <v>85</v>
      </c>
      <c r="E17" s="27" t="s">
        <v>86</v>
      </c>
      <c r="F17" s="25">
        <v>0.67349999999999999</v>
      </c>
      <c r="G17" s="26">
        <f t="shared" si="1"/>
        <v>1673.5</v>
      </c>
      <c r="H17" s="26"/>
      <c r="I17" s="81"/>
      <c r="J17" s="80">
        <v>1</v>
      </c>
    </row>
    <row r="18" spans="1:10" ht="27" customHeight="1">
      <c r="A18" s="26"/>
      <c r="B18" s="23"/>
      <c r="C18" s="24"/>
      <c r="D18" s="28"/>
      <c r="E18" s="27"/>
      <c r="F18" s="25"/>
      <c r="G18" s="26"/>
      <c r="H18" s="33">
        <f>INT(SUM(G12:G17)+0.5)</f>
        <v>16912</v>
      </c>
      <c r="I18" s="81"/>
      <c r="J18" s="80"/>
    </row>
    <row r="19" spans="1:10" ht="27" customHeight="1">
      <c r="A19" s="26">
        <v>14</v>
      </c>
      <c r="B19" s="23" t="s">
        <v>39</v>
      </c>
      <c r="C19" s="24" t="s">
        <v>79</v>
      </c>
      <c r="D19" s="28" t="s">
        <v>87</v>
      </c>
      <c r="E19" s="27" t="s">
        <v>88</v>
      </c>
      <c r="F19" s="25">
        <v>0.57199999999999995</v>
      </c>
      <c r="G19" s="26">
        <f t="shared" si="1"/>
        <v>1572</v>
      </c>
      <c r="H19" s="26"/>
      <c r="I19" s="81"/>
      <c r="J19" s="80">
        <v>1</v>
      </c>
    </row>
    <row r="20" spans="1:10" ht="27" customHeight="1">
      <c r="A20" s="26">
        <v>15</v>
      </c>
      <c r="B20" s="23" t="s">
        <v>39</v>
      </c>
      <c r="C20" s="24" t="s">
        <v>79</v>
      </c>
      <c r="D20" s="28" t="s">
        <v>89</v>
      </c>
      <c r="E20" s="27" t="s">
        <v>90</v>
      </c>
      <c r="F20" s="25">
        <v>0.57199999999999995</v>
      </c>
      <c r="G20" s="26">
        <f t="shared" si="1"/>
        <v>1572</v>
      </c>
      <c r="H20" s="26"/>
      <c r="I20" s="81"/>
      <c r="J20" s="80">
        <v>1</v>
      </c>
    </row>
    <row r="21" spans="1:10" ht="27" customHeight="1">
      <c r="A21" s="26">
        <v>16</v>
      </c>
      <c r="B21" s="23" t="s">
        <v>39</v>
      </c>
      <c r="C21" s="24" t="s">
        <v>91</v>
      </c>
      <c r="D21" s="28" t="s">
        <v>410</v>
      </c>
      <c r="E21" s="27" t="s">
        <v>90</v>
      </c>
      <c r="F21" s="25">
        <v>0.99060000000000004</v>
      </c>
      <c r="G21" s="26">
        <f t="shared" si="1"/>
        <v>1990.6</v>
      </c>
      <c r="H21" s="26"/>
      <c r="I21" s="81"/>
      <c r="J21" s="80">
        <v>1</v>
      </c>
    </row>
    <row r="22" spans="1:10" ht="27" customHeight="1">
      <c r="A22" s="26">
        <v>17</v>
      </c>
      <c r="B22" s="23" t="s">
        <v>39</v>
      </c>
      <c r="C22" s="24" t="s">
        <v>92</v>
      </c>
      <c r="D22" s="28" t="s">
        <v>93</v>
      </c>
      <c r="E22" s="27" t="s">
        <v>90</v>
      </c>
      <c r="F22" s="25">
        <v>0.50319999999999998</v>
      </c>
      <c r="G22" s="26">
        <f t="shared" si="1"/>
        <v>1503.2</v>
      </c>
      <c r="H22" s="26"/>
      <c r="I22" s="81"/>
      <c r="J22" s="80">
        <v>1</v>
      </c>
    </row>
    <row r="23" spans="1:10" ht="27" customHeight="1">
      <c r="A23" s="26"/>
      <c r="B23" s="23"/>
      <c r="C23" s="24"/>
      <c r="D23" s="28"/>
      <c r="E23" s="27"/>
      <c r="F23" s="25"/>
      <c r="G23" s="26"/>
      <c r="H23" s="33">
        <f>INT(SUM(G19:G22)+0.5)</f>
        <v>6638</v>
      </c>
      <c r="I23" s="81"/>
      <c r="J23" s="80"/>
    </row>
    <row r="24" spans="1:10" ht="27" customHeight="1">
      <c r="A24" s="26">
        <v>18</v>
      </c>
      <c r="B24" s="23" t="s">
        <v>40</v>
      </c>
      <c r="C24" s="24" t="s">
        <v>411</v>
      </c>
      <c r="D24" s="28" t="s">
        <v>95</v>
      </c>
      <c r="E24" s="27" t="s">
        <v>96</v>
      </c>
      <c r="F24" s="25">
        <v>0.57199999999999995</v>
      </c>
      <c r="G24" s="26">
        <f t="shared" si="1"/>
        <v>1572</v>
      </c>
      <c r="H24" s="26"/>
      <c r="I24" s="81"/>
      <c r="J24" s="80">
        <v>1</v>
      </c>
    </row>
    <row r="25" spans="1:10" ht="27" customHeight="1">
      <c r="A25" s="26">
        <v>19</v>
      </c>
      <c r="B25" s="23" t="s">
        <v>40</v>
      </c>
      <c r="C25" s="24" t="s">
        <v>91</v>
      </c>
      <c r="D25" s="28" t="s">
        <v>97</v>
      </c>
      <c r="E25" s="27" t="s">
        <v>96</v>
      </c>
      <c r="F25" s="25">
        <v>0.99060000000000004</v>
      </c>
      <c r="G25" s="26">
        <f t="shared" si="1"/>
        <v>1990.6</v>
      </c>
      <c r="H25" s="26"/>
      <c r="I25" s="81"/>
      <c r="J25" s="80">
        <v>1</v>
      </c>
    </row>
    <row r="26" spans="1:10" ht="27" customHeight="1">
      <c r="A26" s="26">
        <v>20</v>
      </c>
      <c r="B26" s="23" t="s">
        <v>40</v>
      </c>
      <c r="C26" s="24" t="s">
        <v>98</v>
      </c>
      <c r="D26" s="28" t="s">
        <v>251</v>
      </c>
      <c r="E26" s="27" t="s">
        <v>94</v>
      </c>
      <c r="F26" s="25">
        <v>0.60719999999999996</v>
      </c>
      <c r="G26" s="26">
        <f t="shared" si="1"/>
        <v>1607.1999999999998</v>
      </c>
      <c r="H26" s="26"/>
      <c r="I26" s="81"/>
      <c r="J26" s="80">
        <v>1</v>
      </c>
    </row>
    <row r="27" spans="1:10" ht="27" customHeight="1">
      <c r="A27" s="26"/>
      <c r="B27" s="23"/>
      <c r="C27" s="24"/>
      <c r="D27" s="28"/>
      <c r="E27" s="27"/>
      <c r="F27" s="25"/>
      <c r="G27" s="26"/>
      <c r="H27" s="33">
        <f>INT(SUM(G24:G26)+0.5)</f>
        <v>5170</v>
      </c>
      <c r="I27" s="81"/>
      <c r="J27" s="80"/>
    </row>
    <row r="28" spans="1:10" ht="27" customHeight="1">
      <c r="A28" s="26">
        <v>21</v>
      </c>
      <c r="B28" s="23" t="s">
        <v>41</v>
      </c>
      <c r="C28" s="24" t="s">
        <v>103</v>
      </c>
      <c r="D28" s="29" t="s">
        <v>104</v>
      </c>
      <c r="E28" s="27" t="s">
        <v>101</v>
      </c>
      <c r="F28" s="25">
        <v>0.41</v>
      </c>
      <c r="G28" s="26">
        <v>2000</v>
      </c>
      <c r="H28" s="26"/>
      <c r="I28" s="79">
        <v>1</v>
      </c>
      <c r="J28" s="81"/>
    </row>
    <row r="29" spans="1:10" ht="27" customHeight="1">
      <c r="A29" s="26">
        <v>22</v>
      </c>
      <c r="B29" s="23" t="s">
        <v>41</v>
      </c>
      <c r="C29" s="24" t="s">
        <v>99</v>
      </c>
      <c r="D29" s="29" t="s">
        <v>100</v>
      </c>
      <c r="E29" s="27" t="s">
        <v>101</v>
      </c>
      <c r="F29" s="25">
        <v>2.0409999999999999</v>
      </c>
      <c r="G29" s="26">
        <f>3000+1000*F29</f>
        <v>5041</v>
      </c>
      <c r="H29" s="26"/>
      <c r="I29" s="79">
        <v>1</v>
      </c>
      <c r="J29" s="81"/>
    </row>
    <row r="30" spans="1:10" ht="27" customHeight="1">
      <c r="A30" s="26">
        <v>23</v>
      </c>
      <c r="B30" s="23" t="s">
        <v>41</v>
      </c>
      <c r="C30" s="24" t="s">
        <v>62</v>
      </c>
      <c r="D30" s="28" t="s">
        <v>102</v>
      </c>
      <c r="E30" s="27" t="s">
        <v>101</v>
      </c>
      <c r="F30" s="25">
        <v>3.0569999999999999</v>
      </c>
      <c r="G30" s="26">
        <f>5000+1000*F30</f>
        <v>8057</v>
      </c>
      <c r="H30" s="26"/>
      <c r="I30" s="79">
        <v>1</v>
      </c>
      <c r="J30" s="81"/>
    </row>
    <row r="31" spans="1:10" ht="27" customHeight="1">
      <c r="A31" s="26">
        <v>24</v>
      </c>
      <c r="B31" s="23" t="s">
        <v>42</v>
      </c>
      <c r="C31" s="24" t="s">
        <v>105</v>
      </c>
      <c r="D31" s="28" t="s">
        <v>106</v>
      </c>
      <c r="E31" s="66" t="s">
        <v>425</v>
      </c>
      <c r="F31" s="25">
        <v>0.75929999999999997</v>
      </c>
      <c r="G31" s="26">
        <f t="shared" ref="G31:G32" si="2">1000+1000*F31</f>
        <v>1759.3</v>
      </c>
      <c r="H31" s="26"/>
      <c r="I31" s="81"/>
      <c r="J31" s="80">
        <v>1</v>
      </c>
    </row>
    <row r="32" spans="1:10" ht="27" customHeight="1">
      <c r="A32" s="26">
        <v>25</v>
      </c>
      <c r="B32" s="23" t="s">
        <v>41</v>
      </c>
      <c r="C32" s="24" t="s">
        <v>107</v>
      </c>
      <c r="D32" s="28" t="s">
        <v>108</v>
      </c>
      <c r="E32" s="27" t="s">
        <v>101</v>
      </c>
      <c r="F32" s="25">
        <v>1.4917</v>
      </c>
      <c r="G32" s="26">
        <f t="shared" si="2"/>
        <v>2491.6999999999998</v>
      </c>
      <c r="H32" s="26"/>
      <c r="I32" s="81"/>
      <c r="J32" s="80">
        <v>1</v>
      </c>
    </row>
    <row r="33" spans="1:10" ht="27" customHeight="1">
      <c r="A33" s="26"/>
      <c r="B33" s="23"/>
      <c r="C33" s="24"/>
      <c r="D33" s="28"/>
      <c r="E33" s="27"/>
      <c r="F33" s="25"/>
      <c r="G33" s="26"/>
      <c r="H33" s="33">
        <f>INT(SUM(G28:G32)+0.5)</f>
        <v>19349</v>
      </c>
      <c r="I33" s="81"/>
      <c r="J33" s="80"/>
    </row>
    <row r="34" spans="1:10" ht="27" customHeight="1">
      <c r="A34" s="26">
        <v>26</v>
      </c>
      <c r="B34" s="23" t="s">
        <v>43</v>
      </c>
      <c r="C34" s="24" t="s">
        <v>109</v>
      </c>
      <c r="D34" s="29" t="s">
        <v>110</v>
      </c>
      <c r="E34" s="27" t="s">
        <v>111</v>
      </c>
      <c r="F34" s="25">
        <v>7.9130000000000003</v>
      </c>
      <c r="G34" s="26">
        <f>30000+1000*F34</f>
        <v>37913</v>
      </c>
      <c r="H34" s="26"/>
      <c r="I34" s="79">
        <v>1</v>
      </c>
      <c r="J34" s="81"/>
    </row>
    <row r="35" spans="1:10" ht="27" customHeight="1">
      <c r="A35" s="26">
        <v>27</v>
      </c>
      <c r="B35" s="23" t="s">
        <v>43</v>
      </c>
      <c r="C35" s="24" t="s">
        <v>112</v>
      </c>
      <c r="D35" s="29" t="s">
        <v>113</v>
      </c>
      <c r="E35" s="27" t="s">
        <v>111</v>
      </c>
      <c r="F35" s="25">
        <v>3.2890000000000001</v>
      </c>
      <c r="G35" s="26">
        <f t="shared" ref="G35:G36" si="3">5000+1000*F35</f>
        <v>8289</v>
      </c>
      <c r="H35" s="26"/>
      <c r="I35" s="79">
        <v>1</v>
      </c>
      <c r="J35" s="81"/>
    </row>
    <row r="36" spans="1:10" ht="27" customHeight="1">
      <c r="A36" s="26">
        <v>28</v>
      </c>
      <c r="B36" s="23" t="s">
        <v>43</v>
      </c>
      <c r="C36" s="24" t="s">
        <v>112</v>
      </c>
      <c r="D36" s="29" t="s">
        <v>252</v>
      </c>
      <c r="E36" s="27" t="s">
        <v>111</v>
      </c>
      <c r="F36" s="25">
        <v>3.2890000000000001</v>
      </c>
      <c r="G36" s="26">
        <f t="shared" si="3"/>
        <v>8289</v>
      </c>
      <c r="H36" s="26"/>
      <c r="I36" s="79">
        <v>1</v>
      </c>
      <c r="J36" s="81"/>
    </row>
    <row r="37" spans="1:10" ht="27" customHeight="1">
      <c r="A37" s="26">
        <v>29</v>
      </c>
      <c r="B37" s="23" t="s">
        <v>43</v>
      </c>
      <c r="C37" s="24" t="s">
        <v>79</v>
      </c>
      <c r="D37" s="28" t="s">
        <v>115</v>
      </c>
      <c r="E37" s="27" t="s">
        <v>111</v>
      </c>
      <c r="F37" s="25">
        <v>0.57199999999999995</v>
      </c>
      <c r="G37" s="26">
        <f t="shared" ref="G37:G39" si="4">1000+1000*F37</f>
        <v>1572</v>
      </c>
      <c r="H37" s="26"/>
      <c r="I37" s="81"/>
      <c r="J37" s="80">
        <v>1</v>
      </c>
    </row>
    <row r="38" spans="1:10" ht="27" customHeight="1">
      <c r="A38" s="26">
        <v>30</v>
      </c>
      <c r="B38" s="23" t="s">
        <v>43</v>
      </c>
      <c r="C38" s="24" t="s">
        <v>107</v>
      </c>
      <c r="D38" s="28" t="s">
        <v>116</v>
      </c>
      <c r="E38" s="27" t="s">
        <v>114</v>
      </c>
      <c r="F38" s="25">
        <v>1.4917</v>
      </c>
      <c r="G38" s="26">
        <f t="shared" si="4"/>
        <v>2491.6999999999998</v>
      </c>
      <c r="H38" s="26"/>
      <c r="I38" s="81"/>
      <c r="J38" s="80">
        <v>1</v>
      </c>
    </row>
    <row r="39" spans="1:10" ht="27" customHeight="1">
      <c r="A39" s="26">
        <v>31</v>
      </c>
      <c r="B39" s="23" t="s">
        <v>43</v>
      </c>
      <c r="C39" s="24" t="s">
        <v>117</v>
      </c>
      <c r="D39" s="28" t="s">
        <v>118</v>
      </c>
      <c r="E39" s="27" t="s">
        <v>114</v>
      </c>
      <c r="F39" s="25">
        <v>0.5736</v>
      </c>
      <c r="G39" s="26">
        <f t="shared" si="4"/>
        <v>1573.6</v>
      </c>
      <c r="H39" s="26"/>
      <c r="I39" s="81"/>
      <c r="J39" s="80">
        <v>1</v>
      </c>
    </row>
    <row r="40" spans="1:10" ht="27" customHeight="1">
      <c r="A40" s="26"/>
      <c r="B40" s="23"/>
      <c r="C40" s="24"/>
      <c r="D40" s="28"/>
      <c r="E40" s="27"/>
      <c r="F40" s="25"/>
      <c r="G40" s="26"/>
      <c r="H40" s="33">
        <f>INT(SUM(G34:G39)+0.5)</f>
        <v>60128</v>
      </c>
      <c r="I40" s="81"/>
      <c r="J40" s="80"/>
    </row>
    <row r="41" spans="1:10" ht="27" customHeight="1">
      <c r="A41" s="26">
        <v>32</v>
      </c>
      <c r="B41" s="23" t="s">
        <v>44</v>
      </c>
      <c r="C41" s="24" t="s">
        <v>119</v>
      </c>
      <c r="D41" s="29" t="s">
        <v>120</v>
      </c>
      <c r="E41" s="27" t="s">
        <v>121</v>
      </c>
      <c r="F41" s="25">
        <v>1.3420000000000001</v>
      </c>
      <c r="G41" s="26">
        <f>3000+1000*F41</f>
        <v>4342</v>
      </c>
      <c r="H41" s="26"/>
      <c r="I41" s="79">
        <v>1</v>
      </c>
      <c r="J41" s="81"/>
    </row>
    <row r="42" spans="1:10" ht="27" customHeight="1">
      <c r="A42" s="26">
        <v>33</v>
      </c>
      <c r="B42" s="23" t="s">
        <v>44</v>
      </c>
      <c r="C42" s="24" t="s">
        <v>62</v>
      </c>
      <c r="D42" s="29" t="s">
        <v>122</v>
      </c>
      <c r="E42" s="27" t="s">
        <v>123</v>
      </c>
      <c r="F42" s="25">
        <v>3.0569999999999999</v>
      </c>
      <c r="G42" s="26">
        <f>5000+1000*F42</f>
        <v>8057</v>
      </c>
      <c r="H42" s="26"/>
      <c r="I42" s="79">
        <v>1</v>
      </c>
      <c r="J42" s="81"/>
    </row>
    <row r="43" spans="1:10" ht="27" customHeight="1">
      <c r="A43" s="26">
        <v>34</v>
      </c>
      <c r="B43" s="23" t="s">
        <v>44</v>
      </c>
      <c r="C43" s="24" t="s">
        <v>124</v>
      </c>
      <c r="D43" s="28" t="s">
        <v>125</v>
      </c>
      <c r="E43" s="27" t="s">
        <v>123</v>
      </c>
      <c r="F43" s="25">
        <v>0.80269999999999997</v>
      </c>
      <c r="G43" s="26">
        <f t="shared" ref="G43:G51" si="5">1000+1000*F43</f>
        <v>1802.6999999999998</v>
      </c>
      <c r="H43" s="26"/>
      <c r="I43" s="81"/>
      <c r="J43" s="80">
        <v>1</v>
      </c>
    </row>
    <row r="44" spans="1:10" ht="27" customHeight="1">
      <c r="A44" s="26">
        <v>35</v>
      </c>
      <c r="B44" s="23" t="s">
        <v>44</v>
      </c>
      <c r="C44" s="24" t="s">
        <v>124</v>
      </c>
      <c r="D44" s="28" t="s">
        <v>126</v>
      </c>
      <c r="E44" s="27" t="s">
        <v>127</v>
      </c>
      <c r="F44" s="25">
        <v>0.80269999999999997</v>
      </c>
      <c r="G44" s="26">
        <f t="shared" si="5"/>
        <v>1802.6999999999998</v>
      </c>
      <c r="H44" s="26"/>
      <c r="I44" s="81"/>
      <c r="J44" s="80">
        <v>1</v>
      </c>
    </row>
    <row r="45" spans="1:10" ht="27" customHeight="1">
      <c r="A45" s="26">
        <v>36</v>
      </c>
      <c r="B45" s="23" t="s">
        <v>44</v>
      </c>
      <c r="C45" s="24" t="s">
        <v>79</v>
      </c>
      <c r="D45" s="28" t="s">
        <v>128</v>
      </c>
      <c r="E45" s="27" t="s">
        <v>129</v>
      </c>
      <c r="F45" s="25">
        <v>0.57199999999999995</v>
      </c>
      <c r="G45" s="26">
        <f t="shared" si="5"/>
        <v>1572</v>
      </c>
      <c r="H45" s="26"/>
      <c r="I45" s="81"/>
      <c r="J45" s="80">
        <v>1</v>
      </c>
    </row>
    <row r="46" spans="1:10" ht="27" customHeight="1">
      <c r="A46" s="26">
        <v>37</v>
      </c>
      <c r="B46" s="23" t="s">
        <v>44</v>
      </c>
      <c r="C46" s="24" t="s">
        <v>79</v>
      </c>
      <c r="D46" s="28" t="s">
        <v>130</v>
      </c>
      <c r="E46" s="27" t="s">
        <v>123</v>
      </c>
      <c r="F46" s="25">
        <v>0.57199999999999995</v>
      </c>
      <c r="G46" s="26">
        <f t="shared" si="5"/>
        <v>1572</v>
      </c>
      <c r="H46" s="26"/>
      <c r="I46" s="81"/>
      <c r="J46" s="80">
        <v>1</v>
      </c>
    </row>
    <row r="47" spans="1:10" ht="27" customHeight="1">
      <c r="A47" s="26">
        <v>38</v>
      </c>
      <c r="B47" s="23" t="s">
        <v>44</v>
      </c>
      <c r="C47" s="24" t="s">
        <v>79</v>
      </c>
      <c r="D47" s="28" t="s">
        <v>131</v>
      </c>
      <c r="E47" s="27" t="s">
        <v>121</v>
      </c>
      <c r="F47" s="25">
        <v>0.57199999999999995</v>
      </c>
      <c r="G47" s="26">
        <f t="shared" si="5"/>
        <v>1572</v>
      </c>
      <c r="H47" s="26"/>
      <c r="I47" s="81"/>
      <c r="J47" s="80">
        <v>1</v>
      </c>
    </row>
    <row r="48" spans="1:10" ht="27" customHeight="1">
      <c r="A48" s="26">
        <v>39</v>
      </c>
      <c r="B48" s="23" t="s">
        <v>44</v>
      </c>
      <c r="C48" s="24" t="s">
        <v>91</v>
      </c>
      <c r="D48" s="28" t="s">
        <v>132</v>
      </c>
      <c r="E48" s="27" t="s">
        <v>127</v>
      </c>
      <c r="F48" s="25">
        <v>0.99060000000000004</v>
      </c>
      <c r="G48" s="26">
        <f t="shared" si="5"/>
        <v>1990.6</v>
      </c>
      <c r="H48" s="26"/>
      <c r="I48" s="81"/>
      <c r="J48" s="80">
        <v>1</v>
      </c>
    </row>
    <row r="49" spans="1:10" ht="27" customHeight="1">
      <c r="A49" s="26">
        <v>40</v>
      </c>
      <c r="B49" s="23" t="s">
        <v>44</v>
      </c>
      <c r="C49" s="24" t="s">
        <v>133</v>
      </c>
      <c r="D49" s="28" t="s">
        <v>134</v>
      </c>
      <c r="E49" s="27" t="s">
        <v>135</v>
      </c>
      <c r="F49" s="25">
        <v>1.7114</v>
      </c>
      <c r="G49" s="26">
        <f t="shared" si="5"/>
        <v>2711.4</v>
      </c>
      <c r="H49" s="26"/>
      <c r="I49" s="81"/>
      <c r="J49" s="80">
        <v>1</v>
      </c>
    </row>
    <row r="50" spans="1:10" ht="27" customHeight="1">
      <c r="A50" s="26">
        <v>41</v>
      </c>
      <c r="B50" s="23" t="s">
        <v>44</v>
      </c>
      <c r="C50" s="24" t="s">
        <v>136</v>
      </c>
      <c r="D50" s="28" t="s">
        <v>137</v>
      </c>
      <c r="E50" s="27" t="s">
        <v>127</v>
      </c>
      <c r="F50" s="25">
        <v>1.4735</v>
      </c>
      <c r="G50" s="26">
        <f t="shared" si="5"/>
        <v>2473.5</v>
      </c>
      <c r="H50" s="26"/>
      <c r="I50" s="81"/>
      <c r="J50" s="80">
        <v>1</v>
      </c>
    </row>
    <row r="51" spans="1:10" ht="27" customHeight="1">
      <c r="A51" s="26">
        <v>42</v>
      </c>
      <c r="B51" s="23" t="s">
        <v>44</v>
      </c>
      <c r="C51" s="24" t="s">
        <v>71</v>
      </c>
      <c r="D51" s="28" t="s">
        <v>138</v>
      </c>
      <c r="E51" s="27" t="s">
        <v>121</v>
      </c>
      <c r="F51" s="25">
        <v>0.58709999999999996</v>
      </c>
      <c r="G51" s="26">
        <f t="shared" si="5"/>
        <v>1587.1</v>
      </c>
      <c r="H51" s="26"/>
      <c r="I51" s="81"/>
      <c r="J51" s="80">
        <v>1</v>
      </c>
    </row>
    <row r="52" spans="1:10" ht="27" customHeight="1">
      <c r="A52" s="26"/>
      <c r="B52" s="23"/>
      <c r="C52" s="24"/>
      <c r="D52" s="28"/>
      <c r="E52" s="27"/>
      <c r="F52" s="25"/>
      <c r="G52" s="26"/>
      <c r="H52" s="33">
        <f>INT(SUM(G41:G51)+0.5)</f>
        <v>29483</v>
      </c>
      <c r="I52" s="81"/>
      <c r="J52" s="80"/>
    </row>
    <row r="53" spans="1:10" ht="27" customHeight="1">
      <c r="A53" s="26">
        <v>43</v>
      </c>
      <c r="B53" s="23" t="s">
        <v>45</v>
      </c>
      <c r="C53" s="24" t="s">
        <v>139</v>
      </c>
      <c r="D53" s="29" t="s">
        <v>140</v>
      </c>
      <c r="E53" s="27" t="s">
        <v>141</v>
      </c>
      <c r="F53" s="25">
        <v>2.7570000000000001</v>
      </c>
      <c r="G53" s="26">
        <f>3000+1000*F53</f>
        <v>5757</v>
      </c>
      <c r="H53" s="26"/>
      <c r="I53" s="79">
        <v>1</v>
      </c>
      <c r="J53" s="81"/>
    </row>
    <row r="54" spans="1:10" ht="27" customHeight="1">
      <c r="A54" s="26">
        <v>44</v>
      </c>
      <c r="B54" s="23" t="s">
        <v>45</v>
      </c>
      <c r="C54" s="24" t="s">
        <v>142</v>
      </c>
      <c r="D54" s="29" t="s">
        <v>143</v>
      </c>
      <c r="E54" s="27" t="s">
        <v>144</v>
      </c>
      <c r="F54" s="25">
        <v>4.4950000000000001</v>
      </c>
      <c r="G54" s="26">
        <f>5000+1000*F54</f>
        <v>9495</v>
      </c>
      <c r="H54" s="26"/>
      <c r="I54" s="79">
        <v>1</v>
      </c>
      <c r="J54" s="81"/>
    </row>
    <row r="55" spans="1:10" ht="27" customHeight="1">
      <c r="A55" s="26">
        <v>45</v>
      </c>
      <c r="B55" s="23" t="s">
        <v>45</v>
      </c>
      <c r="C55" s="24" t="s">
        <v>145</v>
      </c>
      <c r="D55" s="29" t="s">
        <v>146</v>
      </c>
      <c r="E55" s="27" t="s">
        <v>141</v>
      </c>
      <c r="F55" s="25">
        <v>2.085</v>
      </c>
      <c r="G55" s="26">
        <f>3000+1000*F55</f>
        <v>5085</v>
      </c>
      <c r="H55" s="26"/>
      <c r="I55" s="79">
        <v>1</v>
      </c>
      <c r="J55" s="81"/>
    </row>
    <row r="56" spans="1:10" ht="27" customHeight="1">
      <c r="A56" s="26">
        <v>46</v>
      </c>
      <c r="B56" s="23" t="s">
        <v>45</v>
      </c>
      <c r="C56" s="24" t="s">
        <v>147</v>
      </c>
      <c r="D56" s="28" t="s">
        <v>148</v>
      </c>
      <c r="E56" s="27" t="s">
        <v>149</v>
      </c>
      <c r="F56" s="25">
        <v>0.57989999999999997</v>
      </c>
      <c r="G56" s="26">
        <f t="shared" ref="G56:G59" si="6">1000+1000*F56</f>
        <v>1579.9</v>
      </c>
      <c r="H56" s="26"/>
      <c r="I56" s="81"/>
      <c r="J56" s="80">
        <v>1</v>
      </c>
    </row>
    <row r="57" spans="1:10" ht="27" customHeight="1">
      <c r="A57" s="26">
        <v>47</v>
      </c>
      <c r="B57" s="23" t="s">
        <v>45</v>
      </c>
      <c r="C57" s="24" t="s">
        <v>124</v>
      </c>
      <c r="D57" s="28" t="s">
        <v>150</v>
      </c>
      <c r="E57" s="27" t="s">
        <v>144</v>
      </c>
      <c r="F57" s="25">
        <v>0.80269999999999997</v>
      </c>
      <c r="G57" s="26">
        <f t="shared" si="6"/>
        <v>1802.6999999999998</v>
      </c>
      <c r="H57" s="26"/>
      <c r="I57" s="81"/>
      <c r="J57" s="80">
        <v>1</v>
      </c>
    </row>
    <row r="58" spans="1:10" ht="27" customHeight="1">
      <c r="A58" s="26">
        <v>48</v>
      </c>
      <c r="B58" s="23" t="s">
        <v>45</v>
      </c>
      <c r="C58" s="24" t="s">
        <v>79</v>
      </c>
      <c r="D58" s="28" t="s">
        <v>151</v>
      </c>
      <c r="E58" s="27" t="s">
        <v>149</v>
      </c>
      <c r="F58" s="25">
        <v>0.57199999999999995</v>
      </c>
      <c r="G58" s="26">
        <f t="shared" si="6"/>
        <v>1572</v>
      </c>
      <c r="H58" s="26"/>
      <c r="I58" s="81"/>
      <c r="J58" s="80">
        <v>1</v>
      </c>
    </row>
    <row r="59" spans="1:10" ht="27" customHeight="1">
      <c r="A59" s="26">
        <v>49</v>
      </c>
      <c r="B59" s="23" t="s">
        <v>45</v>
      </c>
      <c r="C59" s="24" t="s">
        <v>253</v>
      </c>
      <c r="D59" s="28" t="s">
        <v>152</v>
      </c>
      <c r="E59" s="27" t="s">
        <v>141</v>
      </c>
      <c r="F59" s="25">
        <v>0.57199999999999995</v>
      </c>
      <c r="G59" s="26">
        <f t="shared" si="6"/>
        <v>1572</v>
      </c>
      <c r="H59" s="26"/>
      <c r="I59" s="81"/>
      <c r="J59" s="80">
        <v>1</v>
      </c>
    </row>
    <row r="60" spans="1:10" ht="27" customHeight="1">
      <c r="A60" s="26"/>
      <c r="B60" s="23"/>
      <c r="C60" s="24"/>
      <c r="D60" s="28"/>
      <c r="E60" s="27"/>
      <c r="F60" s="25"/>
      <c r="G60" s="26"/>
      <c r="H60" s="33">
        <f>INT(SUM(G53:G59)+0.5)</f>
        <v>26864</v>
      </c>
      <c r="I60" s="81"/>
      <c r="J60" s="80"/>
    </row>
    <row r="61" spans="1:10" ht="27" customHeight="1">
      <c r="A61" s="26">
        <v>50</v>
      </c>
      <c r="B61" s="23" t="s">
        <v>46</v>
      </c>
      <c r="C61" s="24" t="s">
        <v>154</v>
      </c>
      <c r="D61" s="29" t="s">
        <v>155</v>
      </c>
      <c r="E61" s="66" t="s">
        <v>434</v>
      </c>
      <c r="F61" s="25">
        <v>5.6769999999999996</v>
      </c>
      <c r="G61" s="26">
        <f>20000+1000*F61</f>
        <v>25677</v>
      </c>
      <c r="H61" s="26"/>
      <c r="I61" s="79">
        <v>1</v>
      </c>
      <c r="J61" s="81"/>
    </row>
    <row r="62" spans="1:10" ht="27" customHeight="1">
      <c r="A62" s="26">
        <v>51</v>
      </c>
      <c r="B62" s="23" t="s">
        <v>46</v>
      </c>
      <c r="C62" s="24" t="s">
        <v>79</v>
      </c>
      <c r="D62" s="28" t="s">
        <v>156</v>
      </c>
      <c r="E62" s="27" t="s">
        <v>424</v>
      </c>
      <c r="F62" s="25">
        <v>0.57199999999999995</v>
      </c>
      <c r="G62" s="26">
        <f t="shared" ref="G62:G64" si="7">1000+1000*F62</f>
        <v>1572</v>
      </c>
      <c r="H62" s="26"/>
      <c r="I62" s="81"/>
      <c r="J62" s="80">
        <v>1</v>
      </c>
    </row>
    <row r="63" spans="1:10" ht="27" customHeight="1">
      <c r="A63" s="26">
        <v>52</v>
      </c>
      <c r="B63" s="23" t="s">
        <v>46</v>
      </c>
      <c r="C63" s="24" t="s">
        <v>79</v>
      </c>
      <c r="D63" s="28" t="s">
        <v>157</v>
      </c>
      <c r="E63" s="27" t="s">
        <v>424</v>
      </c>
      <c r="F63" s="25">
        <v>0.57199999999999995</v>
      </c>
      <c r="G63" s="26">
        <f t="shared" si="7"/>
        <v>1572</v>
      </c>
      <c r="H63" s="26"/>
      <c r="I63" s="81"/>
      <c r="J63" s="80">
        <v>1</v>
      </c>
    </row>
    <row r="64" spans="1:10" ht="27" customHeight="1">
      <c r="A64" s="26">
        <v>53</v>
      </c>
      <c r="B64" s="23" t="s">
        <v>46</v>
      </c>
      <c r="C64" s="24" t="s">
        <v>158</v>
      </c>
      <c r="D64" s="28" t="s">
        <v>159</v>
      </c>
      <c r="E64" s="27" t="s">
        <v>424</v>
      </c>
      <c r="F64" s="25">
        <v>0.72240000000000004</v>
      </c>
      <c r="G64" s="26">
        <f t="shared" si="7"/>
        <v>1722.4</v>
      </c>
      <c r="H64" s="26"/>
      <c r="I64" s="81"/>
      <c r="J64" s="80">
        <v>1</v>
      </c>
    </row>
    <row r="65" spans="1:10" ht="27" customHeight="1">
      <c r="A65" s="26"/>
      <c r="B65" s="23"/>
      <c r="C65" s="24"/>
      <c r="D65" s="28"/>
      <c r="E65" s="27"/>
      <c r="F65" s="25"/>
      <c r="G65" s="26"/>
      <c r="H65" s="33">
        <f>INT(SUM(G61:G64)+0.5)</f>
        <v>30543</v>
      </c>
      <c r="I65" s="81"/>
      <c r="J65" s="80"/>
    </row>
    <row r="66" spans="1:10" ht="27" customHeight="1">
      <c r="A66" s="26">
        <v>54</v>
      </c>
      <c r="B66" s="70" t="s">
        <v>55</v>
      </c>
      <c r="C66" s="70" t="s">
        <v>245</v>
      </c>
      <c r="D66" s="71" t="s">
        <v>254</v>
      </c>
      <c r="E66" s="26" t="s">
        <v>237</v>
      </c>
      <c r="F66" s="72">
        <v>3.125</v>
      </c>
      <c r="G66" s="26">
        <f>5000+1000*F66</f>
        <v>8125</v>
      </c>
      <c r="H66" s="26"/>
      <c r="I66" s="82">
        <v>1</v>
      </c>
      <c r="J66" s="80"/>
    </row>
    <row r="67" spans="1:10" ht="27" customHeight="1">
      <c r="A67" s="26">
        <v>55</v>
      </c>
      <c r="B67" s="70" t="s">
        <v>55</v>
      </c>
      <c r="C67" s="70" t="s">
        <v>246</v>
      </c>
      <c r="D67" s="71" t="s">
        <v>394</v>
      </c>
      <c r="E67" s="88" t="s">
        <v>422</v>
      </c>
      <c r="F67" s="72">
        <v>0.76400000000000001</v>
      </c>
      <c r="G67" s="26">
        <f>1500+1000*F67</f>
        <v>2264</v>
      </c>
      <c r="H67" s="26"/>
      <c r="I67" s="82">
        <v>1</v>
      </c>
      <c r="J67" s="80"/>
    </row>
    <row r="68" spans="1:10" ht="27" customHeight="1">
      <c r="A68" s="26">
        <v>56</v>
      </c>
      <c r="B68" s="70" t="s">
        <v>55</v>
      </c>
      <c r="C68" s="70" t="s">
        <v>395</v>
      </c>
      <c r="D68" s="71" t="s">
        <v>396</v>
      </c>
      <c r="E68" s="88" t="s">
        <v>423</v>
      </c>
      <c r="F68" s="72">
        <v>0.76400000000000001</v>
      </c>
      <c r="G68" s="26">
        <f>1500+1000*F68</f>
        <v>2264</v>
      </c>
      <c r="H68" s="26"/>
      <c r="I68" s="82">
        <v>1</v>
      </c>
      <c r="J68" s="80"/>
    </row>
    <row r="69" spans="1:10" ht="27" customHeight="1">
      <c r="A69" s="26">
        <v>57</v>
      </c>
      <c r="B69" s="70" t="s">
        <v>55</v>
      </c>
      <c r="C69" s="70" t="s">
        <v>397</v>
      </c>
      <c r="D69" s="71" t="s">
        <v>398</v>
      </c>
      <c r="E69" s="88" t="s">
        <v>423</v>
      </c>
      <c r="F69" s="72">
        <v>0.57199999999999995</v>
      </c>
      <c r="G69" s="26">
        <f>1000+1000*F69</f>
        <v>1572</v>
      </c>
      <c r="H69" s="26"/>
      <c r="I69" s="82"/>
      <c r="J69" s="82">
        <v>1</v>
      </c>
    </row>
    <row r="70" spans="1:10" ht="27" customHeight="1">
      <c r="A70" s="26">
        <v>58</v>
      </c>
      <c r="B70" s="70" t="s">
        <v>55</v>
      </c>
      <c r="C70" s="70" t="s">
        <v>389</v>
      </c>
      <c r="D70" s="71" t="s">
        <v>399</v>
      </c>
      <c r="E70" s="88" t="s">
        <v>422</v>
      </c>
      <c r="F70" s="72">
        <v>0.30099999999999999</v>
      </c>
      <c r="G70" s="26">
        <v>2000</v>
      </c>
      <c r="H70" s="26"/>
      <c r="I70" s="82">
        <v>1</v>
      </c>
      <c r="J70" s="80"/>
    </row>
    <row r="71" spans="1:10" ht="27" customHeight="1">
      <c r="A71" s="26">
        <v>59</v>
      </c>
      <c r="B71" s="70" t="s">
        <v>55</v>
      </c>
      <c r="C71" s="70" t="s">
        <v>400</v>
      </c>
      <c r="D71" s="71" t="s">
        <v>242</v>
      </c>
      <c r="E71" s="26" t="s">
        <v>244</v>
      </c>
      <c r="F71" s="72">
        <v>0.57199999999999995</v>
      </c>
      <c r="G71" s="26">
        <f t="shared" ref="G71:G75" si="8">1000+1000*F71</f>
        <v>1572</v>
      </c>
      <c r="H71" s="26"/>
      <c r="I71" s="82"/>
      <c r="J71" s="80">
        <v>1</v>
      </c>
    </row>
    <row r="72" spans="1:10" ht="27" customHeight="1">
      <c r="A72" s="26">
        <v>60</v>
      </c>
      <c r="B72" s="70" t="s">
        <v>401</v>
      </c>
      <c r="C72" s="70" t="s">
        <v>241</v>
      </c>
      <c r="D72" s="71" t="s">
        <v>240</v>
      </c>
      <c r="E72" s="26" t="s">
        <v>237</v>
      </c>
      <c r="F72" s="72">
        <v>1.4245000000000001</v>
      </c>
      <c r="G72" s="26">
        <f t="shared" si="8"/>
        <v>2424.5</v>
      </c>
      <c r="H72" s="26"/>
      <c r="I72" s="82"/>
      <c r="J72" s="80">
        <v>1</v>
      </c>
    </row>
    <row r="73" spans="1:10" ht="27" customHeight="1">
      <c r="A73" s="26">
        <v>61</v>
      </c>
      <c r="B73" s="70" t="s">
        <v>55</v>
      </c>
      <c r="C73" s="70" t="s">
        <v>402</v>
      </c>
      <c r="D73" s="71" t="s">
        <v>403</v>
      </c>
      <c r="E73" s="88" t="s">
        <v>423</v>
      </c>
      <c r="F73" s="25">
        <v>0.99060000000000004</v>
      </c>
      <c r="G73" s="26">
        <f t="shared" si="8"/>
        <v>1990.6</v>
      </c>
      <c r="H73" s="26"/>
      <c r="I73" s="82"/>
      <c r="J73" s="82">
        <v>1</v>
      </c>
    </row>
    <row r="74" spans="1:10" ht="27" customHeight="1">
      <c r="A74" s="26">
        <v>62</v>
      </c>
      <c r="B74" s="70" t="s">
        <v>55</v>
      </c>
      <c r="C74" s="70" t="s">
        <v>404</v>
      </c>
      <c r="D74" s="71" t="s">
        <v>405</v>
      </c>
      <c r="E74" s="88" t="s">
        <v>423</v>
      </c>
      <c r="F74" s="25">
        <v>1.4917</v>
      </c>
      <c r="G74" s="26">
        <f t="shared" si="8"/>
        <v>2491.6999999999998</v>
      </c>
      <c r="H74" s="26"/>
      <c r="I74" s="82"/>
      <c r="J74" s="82">
        <v>1</v>
      </c>
    </row>
    <row r="75" spans="1:10" ht="27" customHeight="1">
      <c r="A75" s="26">
        <v>63</v>
      </c>
      <c r="B75" s="70" t="s">
        <v>55</v>
      </c>
      <c r="C75" s="70" t="s">
        <v>239</v>
      </c>
      <c r="D75" s="71" t="s">
        <v>238</v>
      </c>
      <c r="E75" s="26" t="s">
        <v>237</v>
      </c>
      <c r="F75" s="72">
        <v>0.72240000000000004</v>
      </c>
      <c r="G75" s="26">
        <f t="shared" si="8"/>
        <v>1722.4</v>
      </c>
      <c r="H75" s="26"/>
      <c r="I75" s="82"/>
      <c r="J75" s="80">
        <v>1</v>
      </c>
    </row>
    <row r="76" spans="1:10" ht="27" customHeight="1">
      <c r="A76" s="26"/>
      <c r="B76" s="70"/>
      <c r="C76" s="70"/>
      <c r="D76" s="71"/>
      <c r="E76" s="26"/>
      <c r="F76" s="72"/>
      <c r="G76" s="26"/>
      <c r="H76" s="33">
        <f>INT(SUM(G66:G75)+0.5)</f>
        <v>26426</v>
      </c>
      <c r="I76" s="82"/>
      <c r="J76" s="80"/>
    </row>
    <row r="77" spans="1:10" ht="27" customHeight="1">
      <c r="A77" s="26">
        <v>64</v>
      </c>
      <c r="B77" s="23" t="s">
        <v>47</v>
      </c>
      <c r="C77" s="24" t="s">
        <v>160</v>
      </c>
      <c r="D77" s="29" t="s">
        <v>161</v>
      </c>
      <c r="E77" s="27" t="s">
        <v>418</v>
      </c>
      <c r="F77" s="25">
        <v>1.631</v>
      </c>
      <c r="G77" s="26">
        <f t="shared" ref="G77:G78" si="9">3000+1000*F77</f>
        <v>4631</v>
      </c>
      <c r="H77" s="26"/>
      <c r="I77" s="79">
        <v>1</v>
      </c>
      <c r="J77" s="81"/>
    </row>
    <row r="78" spans="1:10" ht="27" customHeight="1">
      <c r="A78" s="26">
        <v>65</v>
      </c>
      <c r="B78" s="23" t="s">
        <v>47</v>
      </c>
      <c r="C78" s="24" t="s">
        <v>73</v>
      </c>
      <c r="D78" s="29" t="s">
        <v>162</v>
      </c>
      <c r="E78" s="27" t="s">
        <v>418</v>
      </c>
      <c r="F78" s="25">
        <v>1.07</v>
      </c>
      <c r="G78" s="26">
        <f t="shared" si="9"/>
        <v>4070</v>
      </c>
      <c r="H78" s="26"/>
      <c r="I78" s="79">
        <v>1</v>
      </c>
      <c r="J78" s="81"/>
    </row>
    <row r="79" spans="1:10" ht="27" customHeight="1">
      <c r="A79" s="26">
        <v>66</v>
      </c>
      <c r="B79" s="23" t="s">
        <v>47</v>
      </c>
      <c r="C79" s="24" t="s">
        <v>163</v>
      </c>
      <c r="D79" s="29" t="s">
        <v>435</v>
      </c>
      <c r="E79" s="27" t="s">
        <v>164</v>
      </c>
      <c r="F79" s="25">
        <v>3.976</v>
      </c>
      <c r="G79" s="26">
        <f>5000+1000*F79</f>
        <v>8976</v>
      </c>
      <c r="H79" s="26"/>
      <c r="I79" s="79">
        <v>1</v>
      </c>
      <c r="J79" s="81"/>
    </row>
    <row r="80" spans="1:10" ht="27" customHeight="1">
      <c r="A80" s="26">
        <v>67</v>
      </c>
      <c r="B80" s="23" t="s">
        <v>47</v>
      </c>
      <c r="C80" s="24" t="s">
        <v>79</v>
      </c>
      <c r="D80" s="126" t="s">
        <v>436</v>
      </c>
      <c r="E80" s="27" t="s">
        <v>418</v>
      </c>
      <c r="F80" s="25">
        <v>0.57199999999999995</v>
      </c>
      <c r="G80" s="26">
        <f t="shared" ref="G80:G92" si="10">1000+1000*F80</f>
        <v>1572</v>
      </c>
      <c r="H80" s="26"/>
      <c r="I80" s="81"/>
      <c r="J80" s="80">
        <v>1</v>
      </c>
    </row>
    <row r="81" spans="1:10" ht="27" customHeight="1">
      <c r="A81" s="26">
        <v>68</v>
      </c>
      <c r="B81" s="23" t="s">
        <v>47</v>
      </c>
      <c r="C81" s="24" t="s">
        <v>64</v>
      </c>
      <c r="D81" s="126" t="s">
        <v>437</v>
      </c>
      <c r="E81" s="66" t="s">
        <v>438</v>
      </c>
      <c r="F81" s="25">
        <v>1.4245000000000001</v>
      </c>
      <c r="G81" s="26">
        <f t="shared" si="10"/>
        <v>2424.5</v>
      </c>
      <c r="H81" s="26"/>
      <c r="I81" s="81"/>
      <c r="J81" s="80">
        <v>1</v>
      </c>
    </row>
    <row r="82" spans="1:10" ht="27" customHeight="1">
      <c r="A82" s="26">
        <v>69</v>
      </c>
      <c r="B82" s="23" t="s">
        <v>47</v>
      </c>
      <c r="C82" s="24" t="s">
        <v>91</v>
      </c>
      <c r="D82" s="126" t="s">
        <v>439</v>
      </c>
      <c r="E82" s="27" t="s">
        <v>164</v>
      </c>
      <c r="F82" s="25">
        <v>0.99060000000000004</v>
      </c>
      <c r="G82" s="26">
        <f t="shared" si="10"/>
        <v>1990.6</v>
      </c>
      <c r="H82" s="26"/>
      <c r="I82" s="81"/>
      <c r="J82" s="80">
        <v>1</v>
      </c>
    </row>
    <row r="83" spans="1:10" ht="27" customHeight="1">
      <c r="A83" s="26">
        <v>70</v>
      </c>
      <c r="B83" s="23" t="s">
        <v>47</v>
      </c>
      <c r="C83" s="24" t="s">
        <v>91</v>
      </c>
      <c r="D83" s="126" t="s">
        <v>440</v>
      </c>
      <c r="E83" s="27" t="s">
        <v>419</v>
      </c>
      <c r="F83" s="25">
        <v>0.99060000000000004</v>
      </c>
      <c r="G83" s="26">
        <f t="shared" si="10"/>
        <v>1990.6</v>
      </c>
      <c r="H83" s="26"/>
      <c r="I83" s="81"/>
      <c r="J83" s="80">
        <v>1</v>
      </c>
    </row>
    <row r="84" spans="1:10" ht="27" customHeight="1">
      <c r="A84" s="26">
        <v>71</v>
      </c>
      <c r="B84" s="23" t="s">
        <v>47</v>
      </c>
      <c r="C84" s="24" t="s">
        <v>91</v>
      </c>
      <c r="D84" s="28" t="s">
        <v>441</v>
      </c>
      <c r="E84" s="27" t="s">
        <v>419</v>
      </c>
      <c r="F84" s="25">
        <v>0.99060000000000004</v>
      </c>
      <c r="G84" s="26">
        <f t="shared" si="10"/>
        <v>1990.6</v>
      </c>
      <c r="H84" s="26"/>
      <c r="I84" s="81"/>
      <c r="J84" s="80">
        <v>1</v>
      </c>
    </row>
    <row r="85" spans="1:10" ht="27" customHeight="1">
      <c r="A85" s="26">
        <v>72</v>
      </c>
      <c r="B85" s="23" t="s">
        <v>47</v>
      </c>
      <c r="C85" s="24" t="s">
        <v>91</v>
      </c>
      <c r="D85" s="126" t="s">
        <v>442</v>
      </c>
      <c r="E85" s="27" t="s">
        <v>418</v>
      </c>
      <c r="F85" s="25">
        <v>0.99060000000000004</v>
      </c>
      <c r="G85" s="26">
        <f t="shared" si="10"/>
        <v>1990.6</v>
      </c>
      <c r="H85" s="26"/>
      <c r="I85" s="81"/>
      <c r="J85" s="80">
        <v>1</v>
      </c>
    </row>
    <row r="86" spans="1:10" ht="27" customHeight="1">
      <c r="A86" s="26">
        <v>73</v>
      </c>
      <c r="B86" s="23" t="s">
        <v>47</v>
      </c>
      <c r="C86" s="24" t="s">
        <v>84</v>
      </c>
      <c r="D86" s="126" t="s">
        <v>443</v>
      </c>
      <c r="E86" s="27" t="s">
        <v>419</v>
      </c>
      <c r="F86" s="25">
        <v>0.67349999999999999</v>
      </c>
      <c r="G86" s="26">
        <f t="shared" si="10"/>
        <v>1673.5</v>
      </c>
      <c r="H86" s="26"/>
      <c r="I86" s="81"/>
      <c r="J86" s="80">
        <v>1</v>
      </c>
    </row>
    <row r="87" spans="1:10" ht="27" customHeight="1">
      <c r="A87" s="26">
        <v>74</v>
      </c>
      <c r="B87" s="23" t="s">
        <v>47</v>
      </c>
      <c r="C87" s="24" t="s">
        <v>84</v>
      </c>
      <c r="D87" s="126" t="s">
        <v>444</v>
      </c>
      <c r="E87" s="27" t="s">
        <v>418</v>
      </c>
      <c r="F87" s="25">
        <v>0.67349999999999999</v>
      </c>
      <c r="G87" s="26">
        <f t="shared" si="10"/>
        <v>1673.5</v>
      </c>
      <c r="H87" s="26"/>
      <c r="I87" s="81"/>
      <c r="J87" s="80">
        <v>1</v>
      </c>
    </row>
    <row r="88" spans="1:10" ht="27" customHeight="1">
      <c r="A88" s="26">
        <v>75</v>
      </c>
      <c r="B88" s="23" t="s">
        <v>47</v>
      </c>
      <c r="C88" s="24" t="s">
        <v>136</v>
      </c>
      <c r="D88" s="126" t="s">
        <v>445</v>
      </c>
      <c r="E88" s="27" t="s">
        <v>164</v>
      </c>
      <c r="F88" s="25">
        <v>1.4735</v>
      </c>
      <c r="G88" s="26">
        <f t="shared" si="10"/>
        <v>2473.5</v>
      </c>
      <c r="H88" s="26"/>
      <c r="I88" s="81"/>
      <c r="J88" s="80">
        <v>1</v>
      </c>
    </row>
    <row r="89" spans="1:10" ht="27" customHeight="1">
      <c r="A89" s="26"/>
      <c r="B89" s="23"/>
      <c r="C89" s="24"/>
      <c r="D89" s="28"/>
      <c r="E89" s="27"/>
      <c r="F89" s="25"/>
      <c r="G89" s="26"/>
      <c r="H89" s="33">
        <f>INT(SUM(G77:G88)+0.5)</f>
        <v>35456</v>
      </c>
      <c r="I89" s="81"/>
      <c r="J89" s="80"/>
    </row>
    <row r="90" spans="1:10" ht="27" customHeight="1">
      <c r="A90" s="26">
        <v>76</v>
      </c>
      <c r="B90" s="23" t="s">
        <v>48</v>
      </c>
      <c r="C90" s="24" t="s">
        <v>166</v>
      </c>
      <c r="D90" s="28" t="s">
        <v>167</v>
      </c>
      <c r="E90" s="27" t="s">
        <v>165</v>
      </c>
      <c r="F90" s="25">
        <v>0.505</v>
      </c>
      <c r="G90" s="26">
        <f t="shared" si="10"/>
        <v>1505</v>
      </c>
      <c r="H90" s="26"/>
      <c r="I90" s="81"/>
      <c r="J90" s="80">
        <v>1</v>
      </c>
    </row>
    <row r="91" spans="1:10" ht="27" customHeight="1">
      <c r="A91" s="26">
        <v>77</v>
      </c>
      <c r="B91" s="23" t="s">
        <v>48</v>
      </c>
      <c r="C91" s="24" t="s">
        <v>64</v>
      </c>
      <c r="D91" s="28" t="s">
        <v>168</v>
      </c>
      <c r="E91" s="27" t="s">
        <v>165</v>
      </c>
      <c r="F91" s="25">
        <v>1.4245000000000001</v>
      </c>
      <c r="G91" s="26">
        <f t="shared" si="10"/>
        <v>2424.5</v>
      </c>
      <c r="H91" s="26"/>
      <c r="I91" s="81"/>
      <c r="J91" s="80">
        <v>1</v>
      </c>
    </row>
    <row r="92" spans="1:10" ht="27" customHeight="1">
      <c r="A92" s="26">
        <v>78</v>
      </c>
      <c r="B92" s="23" t="s">
        <v>48</v>
      </c>
      <c r="C92" s="24" t="s">
        <v>107</v>
      </c>
      <c r="D92" s="28" t="s">
        <v>169</v>
      </c>
      <c r="E92" s="27" t="s">
        <v>165</v>
      </c>
      <c r="F92" s="25">
        <v>1.4917</v>
      </c>
      <c r="G92" s="26">
        <f t="shared" si="10"/>
        <v>2491.6999999999998</v>
      </c>
      <c r="H92" s="26"/>
      <c r="I92" s="81"/>
      <c r="J92" s="80">
        <v>1</v>
      </c>
    </row>
    <row r="93" spans="1:10" ht="27" customHeight="1">
      <c r="A93" s="26"/>
      <c r="B93" s="23"/>
      <c r="C93" s="24"/>
      <c r="D93" s="28"/>
      <c r="E93" s="27"/>
      <c r="F93" s="25"/>
      <c r="G93" s="26"/>
      <c r="H93" s="33">
        <f>INT(SUM(G90:G92)+0.5)</f>
        <v>6421</v>
      </c>
      <c r="I93" s="81"/>
      <c r="J93" s="80"/>
    </row>
    <row r="94" spans="1:10" ht="27" customHeight="1">
      <c r="A94" s="26">
        <v>79</v>
      </c>
      <c r="B94" s="23" t="s">
        <v>49</v>
      </c>
      <c r="C94" s="24" t="s">
        <v>170</v>
      </c>
      <c r="D94" s="29" t="s">
        <v>171</v>
      </c>
      <c r="E94" s="27" t="s">
        <v>172</v>
      </c>
      <c r="F94" s="25">
        <v>1.665</v>
      </c>
      <c r="G94" s="26">
        <f t="shared" ref="G94:G95" si="11">3000+1000*F94</f>
        <v>4665</v>
      </c>
      <c r="H94" s="26"/>
      <c r="I94" s="79">
        <v>1</v>
      </c>
      <c r="J94" s="80"/>
    </row>
    <row r="95" spans="1:10" ht="27" customHeight="1">
      <c r="A95" s="26">
        <v>80</v>
      </c>
      <c r="B95" s="23" t="s">
        <v>49</v>
      </c>
      <c r="C95" s="24" t="s">
        <v>173</v>
      </c>
      <c r="D95" s="29" t="s">
        <v>174</v>
      </c>
      <c r="E95" s="27" t="s">
        <v>417</v>
      </c>
      <c r="F95" s="25">
        <v>1.7649999999999999</v>
      </c>
      <c r="G95" s="26">
        <f t="shared" si="11"/>
        <v>4765</v>
      </c>
      <c r="H95" s="26"/>
      <c r="I95" s="79">
        <v>1</v>
      </c>
      <c r="J95" s="80"/>
    </row>
    <row r="96" spans="1:10" ht="27" customHeight="1">
      <c r="A96" s="26">
        <v>81</v>
      </c>
      <c r="B96" s="23" t="s">
        <v>49</v>
      </c>
      <c r="C96" s="24" t="s">
        <v>180</v>
      </c>
      <c r="D96" s="29" t="s">
        <v>181</v>
      </c>
      <c r="E96" s="27" t="s">
        <v>182</v>
      </c>
      <c r="F96" s="25">
        <v>0.313</v>
      </c>
      <c r="G96" s="26">
        <v>2000</v>
      </c>
      <c r="H96" s="26"/>
      <c r="I96" s="79">
        <v>1</v>
      </c>
      <c r="J96" s="80"/>
    </row>
    <row r="97" spans="1:10" ht="27" customHeight="1">
      <c r="A97" s="26">
        <v>82</v>
      </c>
      <c r="B97" s="23" t="s">
        <v>49</v>
      </c>
      <c r="C97" s="24" t="s">
        <v>175</v>
      </c>
      <c r="D97" s="29" t="s">
        <v>176</v>
      </c>
      <c r="E97" s="27" t="s">
        <v>177</v>
      </c>
      <c r="F97" s="25">
        <v>3.242</v>
      </c>
      <c r="G97" s="26">
        <f>5000+1000*F97</f>
        <v>8242</v>
      </c>
      <c r="H97" s="26"/>
      <c r="I97" s="79">
        <v>1</v>
      </c>
      <c r="J97" s="80"/>
    </row>
    <row r="98" spans="1:10" ht="27" customHeight="1">
      <c r="A98" s="26">
        <v>83</v>
      </c>
      <c r="B98" s="23" t="s">
        <v>49</v>
      </c>
      <c r="C98" s="24" t="s">
        <v>178</v>
      </c>
      <c r="D98" s="29" t="s">
        <v>179</v>
      </c>
      <c r="E98" s="27" t="s">
        <v>416</v>
      </c>
      <c r="F98" s="25">
        <v>0.75800000000000001</v>
      </c>
      <c r="G98" s="26">
        <f>1500+1000*F98</f>
        <v>2258</v>
      </c>
      <c r="H98" s="26"/>
      <c r="I98" s="79">
        <v>1</v>
      </c>
      <c r="J98" s="80"/>
    </row>
    <row r="99" spans="1:10" ht="27" customHeight="1">
      <c r="A99" s="26">
        <v>84</v>
      </c>
      <c r="B99" s="23" t="s">
        <v>49</v>
      </c>
      <c r="C99" s="24" t="s">
        <v>183</v>
      </c>
      <c r="D99" s="29" t="s">
        <v>184</v>
      </c>
      <c r="E99" s="27" t="s">
        <v>182</v>
      </c>
      <c r="F99" s="25">
        <v>2.4649999999999999</v>
      </c>
      <c r="G99" s="26">
        <f t="shared" ref="G99:G100" si="12">3000+1000*F99</f>
        <v>5465</v>
      </c>
      <c r="H99" s="26"/>
      <c r="I99" s="79">
        <v>1</v>
      </c>
      <c r="J99" s="80"/>
    </row>
    <row r="100" spans="1:10" ht="27" customHeight="1">
      <c r="A100" s="26">
        <v>85</v>
      </c>
      <c r="B100" s="23" t="s">
        <v>49</v>
      </c>
      <c r="C100" s="24" t="s">
        <v>183</v>
      </c>
      <c r="D100" s="29" t="s">
        <v>406</v>
      </c>
      <c r="E100" s="27" t="s">
        <v>177</v>
      </c>
      <c r="F100" s="25">
        <v>2.4649999999999999</v>
      </c>
      <c r="G100" s="26">
        <f t="shared" si="12"/>
        <v>5465</v>
      </c>
      <c r="H100" s="26"/>
      <c r="I100" s="79">
        <v>1</v>
      </c>
      <c r="J100" s="80"/>
    </row>
    <row r="101" spans="1:10" ht="27" customHeight="1">
      <c r="A101" s="26">
        <v>86</v>
      </c>
      <c r="B101" s="23" t="s">
        <v>49</v>
      </c>
      <c r="C101" s="24" t="s">
        <v>147</v>
      </c>
      <c r="D101" s="28" t="s">
        <v>186</v>
      </c>
      <c r="E101" s="27" t="s">
        <v>187</v>
      </c>
      <c r="F101" s="25">
        <v>0.57989999999999997</v>
      </c>
      <c r="G101" s="26">
        <f t="shared" ref="G101:G112" si="13">1000+1000*F101</f>
        <v>1579.9</v>
      </c>
      <c r="H101" s="26"/>
      <c r="I101" s="81"/>
      <c r="J101" s="80">
        <v>1</v>
      </c>
    </row>
    <row r="102" spans="1:10" ht="27" customHeight="1">
      <c r="A102" s="26">
        <v>87</v>
      </c>
      <c r="B102" s="23" t="s">
        <v>49</v>
      </c>
      <c r="C102" s="24" t="s">
        <v>79</v>
      </c>
      <c r="D102" s="28" t="s">
        <v>188</v>
      </c>
      <c r="E102" s="27" t="s">
        <v>172</v>
      </c>
      <c r="F102" s="25">
        <v>0.57199999999999995</v>
      </c>
      <c r="G102" s="26">
        <f t="shared" si="13"/>
        <v>1572</v>
      </c>
      <c r="H102" s="26"/>
      <c r="I102" s="81"/>
      <c r="J102" s="80">
        <v>1</v>
      </c>
    </row>
    <row r="103" spans="1:10" ht="27" customHeight="1">
      <c r="A103" s="26">
        <v>88</v>
      </c>
      <c r="B103" s="23" t="s">
        <v>49</v>
      </c>
      <c r="C103" s="24" t="s">
        <v>79</v>
      </c>
      <c r="D103" s="28" t="s">
        <v>189</v>
      </c>
      <c r="E103" s="27" t="s">
        <v>187</v>
      </c>
      <c r="F103" s="25">
        <v>0.57199999999999995</v>
      </c>
      <c r="G103" s="26">
        <f t="shared" si="13"/>
        <v>1572</v>
      </c>
      <c r="H103" s="26"/>
      <c r="I103" s="81"/>
      <c r="J103" s="80">
        <v>1</v>
      </c>
    </row>
    <row r="104" spans="1:10" ht="27" customHeight="1">
      <c r="A104" s="26">
        <v>89</v>
      </c>
      <c r="B104" s="23" t="s">
        <v>49</v>
      </c>
      <c r="C104" s="24" t="s">
        <v>166</v>
      </c>
      <c r="D104" s="28" t="s">
        <v>190</v>
      </c>
      <c r="E104" s="27" t="s">
        <v>191</v>
      </c>
      <c r="F104" s="25">
        <v>0.505</v>
      </c>
      <c r="G104" s="26">
        <f t="shared" si="13"/>
        <v>1505</v>
      </c>
      <c r="H104" s="26"/>
      <c r="I104" s="81"/>
      <c r="J104" s="80">
        <v>1</v>
      </c>
    </row>
    <row r="105" spans="1:10" ht="27" customHeight="1">
      <c r="A105" s="26">
        <v>90</v>
      </c>
      <c r="B105" s="23" t="s">
        <v>49</v>
      </c>
      <c r="C105" s="24" t="s">
        <v>166</v>
      </c>
      <c r="D105" s="28" t="s">
        <v>192</v>
      </c>
      <c r="E105" s="27" t="s">
        <v>185</v>
      </c>
      <c r="F105" s="25">
        <v>0.505</v>
      </c>
      <c r="G105" s="26">
        <f t="shared" si="13"/>
        <v>1505</v>
      </c>
      <c r="H105" s="26"/>
      <c r="I105" s="81"/>
      <c r="J105" s="80">
        <v>1</v>
      </c>
    </row>
    <row r="106" spans="1:10" ht="27" customHeight="1">
      <c r="A106" s="26">
        <v>91</v>
      </c>
      <c r="B106" s="23" t="s">
        <v>49</v>
      </c>
      <c r="C106" s="24" t="s">
        <v>117</v>
      </c>
      <c r="D106" s="28" t="s">
        <v>193</v>
      </c>
      <c r="E106" s="27" t="s">
        <v>187</v>
      </c>
      <c r="F106" s="25">
        <v>0.5736</v>
      </c>
      <c r="G106" s="26">
        <f t="shared" si="13"/>
        <v>1573.6</v>
      </c>
      <c r="H106" s="26"/>
      <c r="I106" s="81"/>
      <c r="J106" s="80">
        <v>1</v>
      </c>
    </row>
    <row r="107" spans="1:10" ht="27" customHeight="1">
      <c r="A107" s="26">
        <v>92</v>
      </c>
      <c r="B107" s="23" t="s">
        <v>49</v>
      </c>
      <c r="C107" s="24" t="s">
        <v>117</v>
      </c>
      <c r="D107" s="28" t="s">
        <v>194</v>
      </c>
      <c r="E107" s="27" t="s">
        <v>187</v>
      </c>
      <c r="F107" s="25">
        <v>0.5736</v>
      </c>
      <c r="G107" s="26">
        <f t="shared" si="13"/>
        <v>1573.6</v>
      </c>
      <c r="H107" s="26"/>
      <c r="I107" s="81"/>
      <c r="J107" s="80">
        <v>1</v>
      </c>
    </row>
    <row r="108" spans="1:10" ht="27" customHeight="1">
      <c r="A108" s="26">
        <v>93</v>
      </c>
      <c r="B108" s="23" t="s">
        <v>49</v>
      </c>
      <c r="C108" s="24" t="s">
        <v>195</v>
      </c>
      <c r="D108" s="28" t="s">
        <v>196</v>
      </c>
      <c r="E108" s="27" t="s">
        <v>187</v>
      </c>
      <c r="F108" s="25">
        <v>0.6583</v>
      </c>
      <c r="G108" s="26">
        <f t="shared" si="13"/>
        <v>1658.3</v>
      </c>
      <c r="H108" s="26"/>
      <c r="I108" s="81"/>
      <c r="J108" s="80">
        <v>1</v>
      </c>
    </row>
    <row r="109" spans="1:10" ht="27" customHeight="1">
      <c r="A109" s="26">
        <v>94</v>
      </c>
      <c r="B109" s="23" t="s">
        <v>49</v>
      </c>
      <c r="C109" s="24" t="s">
        <v>153</v>
      </c>
      <c r="D109" s="28" t="s">
        <v>197</v>
      </c>
      <c r="E109" s="27" t="s">
        <v>187</v>
      </c>
      <c r="F109" s="25">
        <v>0.69079999999999997</v>
      </c>
      <c r="G109" s="26">
        <f t="shared" si="13"/>
        <v>1690.8</v>
      </c>
      <c r="H109" s="26"/>
      <c r="I109" s="81"/>
      <c r="J109" s="80">
        <v>1</v>
      </c>
    </row>
    <row r="110" spans="1:10" ht="27" customHeight="1">
      <c r="A110" s="26">
        <v>95</v>
      </c>
      <c r="B110" s="23" t="s">
        <v>49</v>
      </c>
      <c r="C110" s="24" t="s">
        <v>153</v>
      </c>
      <c r="D110" s="28" t="s">
        <v>198</v>
      </c>
      <c r="E110" s="27" t="s">
        <v>199</v>
      </c>
      <c r="F110" s="25">
        <v>0.69079999999999997</v>
      </c>
      <c r="G110" s="26">
        <f t="shared" si="13"/>
        <v>1690.8</v>
      </c>
      <c r="H110" s="26"/>
      <c r="I110" s="81"/>
      <c r="J110" s="80">
        <v>1</v>
      </c>
    </row>
    <row r="111" spans="1:10" ht="27" customHeight="1">
      <c r="A111" s="26">
        <v>96</v>
      </c>
      <c r="B111" s="23" t="s">
        <v>49</v>
      </c>
      <c r="C111" s="24" t="s">
        <v>153</v>
      </c>
      <c r="D111" s="28" t="s">
        <v>200</v>
      </c>
      <c r="E111" s="27" t="s">
        <v>415</v>
      </c>
      <c r="F111" s="25">
        <v>0.69079999999999997</v>
      </c>
      <c r="G111" s="26">
        <f t="shared" si="13"/>
        <v>1690.8</v>
      </c>
      <c r="H111" s="26"/>
      <c r="I111" s="81"/>
      <c r="J111" s="80">
        <v>1</v>
      </c>
    </row>
    <row r="112" spans="1:10" ht="27" customHeight="1">
      <c r="A112" s="26">
        <v>97</v>
      </c>
      <c r="B112" s="23" t="s">
        <v>49</v>
      </c>
      <c r="C112" s="24" t="s">
        <v>153</v>
      </c>
      <c r="D112" s="28" t="s">
        <v>201</v>
      </c>
      <c r="E112" s="27" t="s">
        <v>172</v>
      </c>
      <c r="F112" s="25">
        <v>0.69079999999999997</v>
      </c>
      <c r="G112" s="26">
        <f t="shared" si="13"/>
        <v>1690.8</v>
      </c>
      <c r="H112" s="26"/>
      <c r="I112" s="81"/>
      <c r="J112" s="80">
        <v>1</v>
      </c>
    </row>
    <row r="113" spans="1:10" ht="27" customHeight="1">
      <c r="A113" s="26"/>
      <c r="B113" s="23"/>
      <c r="C113" s="24"/>
      <c r="D113" s="28"/>
      <c r="E113" s="27"/>
      <c r="F113" s="25"/>
      <c r="G113" s="26"/>
      <c r="H113" s="33">
        <f>INT(SUM(G94:G112)+0.5)</f>
        <v>52163</v>
      </c>
      <c r="I113" s="81"/>
      <c r="J113" s="80"/>
    </row>
    <row r="114" spans="1:10" ht="27" customHeight="1">
      <c r="A114" s="26">
        <v>98</v>
      </c>
      <c r="B114" s="70" t="s">
        <v>56</v>
      </c>
      <c r="C114" s="70" t="s">
        <v>390</v>
      </c>
      <c r="D114" s="71" t="s">
        <v>407</v>
      </c>
      <c r="E114" s="26" t="s">
        <v>391</v>
      </c>
      <c r="F114" s="26">
        <v>0.73399999999999999</v>
      </c>
      <c r="G114" s="26">
        <f>1500+1000*F114</f>
        <v>2234</v>
      </c>
      <c r="H114" s="26"/>
      <c r="I114" s="82">
        <v>1</v>
      </c>
      <c r="J114" s="80"/>
    </row>
    <row r="115" spans="1:10" ht="27" customHeight="1">
      <c r="A115" s="26">
        <v>99</v>
      </c>
      <c r="B115" s="70" t="s">
        <v>56</v>
      </c>
      <c r="C115" s="70" t="s">
        <v>243</v>
      </c>
      <c r="D115" s="71" t="s">
        <v>247</v>
      </c>
      <c r="E115" s="26" t="s">
        <v>248</v>
      </c>
      <c r="F115" s="72">
        <v>0.57199999999999995</v>
      </c>
      <c r="G115" s="26">
        <f t="shared" ref="G115:G118" si="14">1000+1000*F115</f>
        <v>1572</v>
      </c>
      <c r="H115" s="26"/>
      <c r="I115" s="82"/>
      <c r="J115" s="80">
        <v>1</v>
      </c>
    </row>
    <row r="116" spans="1:10" ht="27" customHeight="1">
      <c r="A116" s="26"/>
      <c r="B116" s="70"/>
      <c r="C116" s="70"/>
      <c r="D116" s="71"/>
      <c r="E116" s="26"/>
      <c r="F116" s="72"/>
      <c r="G116" s="26"/>
      <c r="H116" s="33">
        <f>INT(SUM(G114:G115)+0.5)</f>
        <v>3806</v>
      </c>
      <c r="I116" s="82"/>
      <c r="J116" s="80"/>
    </row>
    <row r="117" spans="1:10" ht="27" customHeight="1">
      <c r="A117" s="26">
        <v>100</v>
      </c>
      <c r="B117" s="23" t="s">
        <v>50</v>
      </c>
      <c r="C117" s="24" t="s">
        <v>202</v>
      </c>
      <c r="D117" s="28" t="s">
        <v>203</v>
      </c>
      <c r="E117" s="27" t="s">
        <v>204</v>
      </c>
      <c r="F117" s="25">
        <v>1.5784</v>
      </c>
      <c r="G117" s="26">
        <f t="shared" si="14"/>
        <v>2578.4</v>
      </c>
      <c r="H117" s="26"/>
      <c r="I117" s="81"/>
      <c r="J117" s="80">
        <v>1</v>
      </c>
    </row>
    <row r="118" spans="1:10" ht="27" customHeight="1">
      <c r="A118" s="26">
        <v>101</v>
      </c>
      <c r="B118" s="23" t="s">
        <v>50</v>
      </c>
      <c r="C118" s="24" t="s">
        <v>202</v>
      </c>
      <c r="D118" s="28" t="s">
        <v>205</v>
      </c>
      <c r="E118" s="27" t="s">
        <v>206</v>
      </c>
      <c r="F118" s="25">
        <v>1.5784</v>
      </c>
      <c r="G118" s="26">
        <f t="shared" si="14"/>
        <v>2578.4</v>
      </c>
      <c r="H118" s="26"/>
      <c r="I118" s="81"/>
      <c r="J118" s="80">
        <v>1</v>
      </c>
    </row>
    <row r="119" spans="1:10" ht="27" customHeight="1">
      <c r="A119" s="26"/>
      <c r="B119" s="23"/>
      <c r="C119" s="24"/>
      <c r="D119" s="28"/>
      <c r="E119" s="27"/>
      <c r="F119" s="25"/>
      <c r="G119" s="26"/>
      <c r="H119" s="33">
        <f>INT(SUM(G117:G118)+0.5)</f>
        <v>5157</v>
      </c>
      <c r="I119" s="81"/>
      <c r="J119" s="80"/>
    </row>
    <row r="120" spans="1:10" ht="27" customHeight="1">
      <c r="A120" s="26">
        <v>102</v>
      </c>
      <c r="B120" s="23" t="s">
        <v>408</v>
      </c>
      <c r="C120" s="24" t="s">
        <v>207</v>
      </c>
      <c r="D120" s="29" t="s">
        <v>208</v>
      </c>
      <c r="E120" s="27" t="s">
        <v>209</v>
      </c>
      <c r="F120" s="25">
        <v>9.8480000000000008</v>
      </c>
      <c r="G120" s="26">
        <f>30000+1000*F120</f>
        <v>39848</v>
      </c>
      <c r="H120" s="26"/>
      <c r="I120" s="79">
        <v>1</v>
      </c>
      <c r="J120" s="80"/>
    </row>
    <row r="121" spans="1:10" ht="27" customHeight="1">
      <c r="A121" s="26">
        <v>103</v>
      </c>
      <c r="B121" s="23" t="s">
        <v>408</v>
      </c>
      <c r="C121" s="24" t="s">
        <v>210</v>
      </c>
      <c r="D121" s="29" t="s">
        <v>211</v>
      </c>
      <c r="E121" s="27" t="s">
        <v>209</v>
      </c>
      <c r="F121" s="25">
        <v>2.6309999999999998</v>
      </c>
      <c r="G121" s="26">
        <f>3000+1000*F121</f>
        <v>5631</v>
      </c>
      <c r="H121" s="26"/>
      <c r="I121" s="79">
        <v>1</v>
      </c>
      <c r="J121" s="80"/>
    </row>
    <row r="122" spans="1:10" ht="27" customHeight="1">
      <c r="A122" s="26">
        <v>104</v>
      </c>
      <c r="B122" s="23" t="s">
        <v>408</v>
      </c>
      <c r="C122" s="24" t="s">
        <v>212</v>
      </c>
      <c r="D122" s="29" t="s">
        <v>213</v>
      </c>
      <c r="E122" s="27" t="s">
        <v>209</v>
      </c>
      <c r="F122" s="25">
        <v>5.5780000000000003</v>
      </c>
      <c r="G122" s="26">
        <f>20000+1000*F122</f>
        <v>25578</v>
      </c>
      <c r="H122" s="26"/>
      <c r="I122" s="79">
        <v>1</v>
      </c>
      <c r="J122" s="80"/>
    </row>
    <row r="123" spans="1:10" ht="27" customHeight="1">
      <c r="A123" s="26"/>
      <c r="B123" s="23"/>
      <c r="C123" s="24"/>
      <c r="D123" s="29"/>
      <c r="E123" s="27"/>
      <c r="F123" s="25"/>
      <c r="G123" s="26"/>
      <c r="H123" s="33">
        <f>INT(SUM(G120:G122)+0.5)</f>
        <v>71057</v>
      </c>
      <c r="I123" s="79"/>
      <c r="J123" s="80"/>
    </row>
    <row r="124" spans="1:10" ht="27" customHeight="1">
      <c r="A124" s="26">
        <v>105</v>
      </c>
      <c r="B124" s="23" t="s">
        <v>51</v>
      </c>
      <c r="C124" s="24" t="s">
        <v>117</v>
      </c>
      <c r="D124" s="28" t="s">
        <v>214</v>
      </c>
      <c r="E124" s="27" t="s">
        <v>215</v>
      </c>
      <c r="F124" s="25">
        <v>0.5736</v>
      </c>
      <c r="G124" s="26">
        <f>1000+1000*F124</f>
        <v>1573.6</v>
      </c>
      <c r="H124" s="26"/>
      <c r="I124" s="81"/>
      <c r="J124" s="80">
        <v>1</v>
      </c>
    </row>
    <row r="125" spans="1:10" ht="27" customHeight="1">
      <c r="A125" s="26"/>
      <c r="B125" s="23"/>
      <c r="C125" s="24"/>
      <c r="D125" s="28"/>
      <c r="E125" s="27"/>
      <c r="F125" s="25"/>
      <c r="G125" s="26"/>
      <c r="H125" s="33">
        <f>INT(SUM(G124)+0.5)</f>
        <v>1574</v>
      </c>
      <c r="I125" s="81"/>
      <c r="J125" s="80"/>
    </row>
    <row r="126" spans="1:10" ht="27" customHeight="1">
      <c r="A126" s="26">
        <v>106</v>
      </c>
      <c r="B126" s="23" t="s">
        <v>52</v>
      </c>
      <c r="C126" s="24" t="s">
        <v>216</v>
      </c>
      <c r="D126" s="29" t="s">
        <v>217</v>
      </c>
      <c r="E126" s="27" t="s">
        <v>420</v>
      </c>
      <c r="F126" s="25">
        <v>4.4950000000000001</v>
      </c>
      <c r="G126" s="26">
        <f>5000+1000*F126</f>
        <v>9495</v>
      </c>
      <c r="H126" s="26"/>
      <c r="I126" s="79">
        <v>1</v>
      </c>
      <c r="J126" s="80"/>
    </row>
    <row r="127" spans="1:10" ht="27" customHeight="1">
      <c r="A127" s="26">
        <v>107</v>
      </c>
      <c r="B127" s="23" t="s">
        <v>52</v>
      </c>
      <c r="C127" s="24" t="s">
        <v>218</v>
      </c>
      <c r="D127" s="29" t="s">
        <v>219</v>
      </c>
      <c r="E127" s="27" t="s">
        <v>421</v>
      </c>
      <c r="F127" s="25">
        <v>2.8130000000000002</v>
      </c>
      <c r="G127" s="26">
        <f t="shared" ref="G127:G134" si="15">3000+1000*F127</f>
        <v>5813</v>
      </c>
      <c r="H127" s="26"/>
      <c r="I127" s="79">
        <v>1</v>
      </c>
      <c r="J127" s="80"/>
    </row>
    <row r="128" spans="1:10" ht="27" customHeight="1">
      <c r="A128" s="26"/>
      <c r="B128" s="23"/>
      <c r="C128" s="24"/>
      <c r="D128" s="29"/>
      <c r="E128" s="27"/>
      <c r="F128" s="25"/>
      <c r="G128" s="26"/>
      <c r="H128" s="33">
        <f>INT(SUM(G126:G127)+0.5)</f>
        <v>15308</v>
      </c>
      <c r="I128" s="79"/>
      <c r="J128" s="80"/>
    </row>
    <row r="129" spans="1:10" ht="27" customHeight="1">
      <c r="A129" s="26">
        <v>108</v>
      </c>
      <c r="B129" s="23" t="s">
        <v>53</v>
      </c>
      <c r="C129" s="24" t="s">
        <v>220</v>
      </c>
      <c r="D129" s="29" t="s">
        <v>221</v>
      </c>
      <c r="E129" s="27" t="s">
        <v>222</v>
      </c>
      <c r="F129" s="25">
        <v>1.3340000000000001</v>
      </c>
      <c r="G129" s="26">
        <f t="shared" si="15"/>
        <v>4334</v>
      </c>
      <c r="H129" s="26"/>
      <c r="I129" s="79">
        <v>1</v>
      </c>
      <c r="J129" s="80"/>
    </row>
    <row r="130" spans="1:10" ht="27" customHeight="1">
      <c r="A130" s="26"/>
      <c r="B130" s="23"/>
      <c r="C130" s="24"/>
      <c r="D130" s="29"/>
      <c r="E130" s="27"/>
      <c r="F130" s="25"/>
      <c r="G130" s="26"/>
      <c r="H130" s="33">
        <f>INT(SUM(G129)+0.5)</f>
        <v>4334</v>
      </c>
      <c r="I130" s="79"/>
      <c r="J130" s="80"/>
    </row>
    <row r="131" spans="1:10" ht="27" customHeight="1">
      <c r="A131" s="26">
        <v>109</v>
      </c>
      <c r="B131" s="23" t="s">
        <v>54</v>
      </c>
      <c r="C131" s="24" t="s">
        <v>223</v>
      </c>
      <c r="D131" s="29" t="s">
        <v>224</v>
      </c>
      <c r="E131" s="27" t="s">
        <v>225</v>
      </c>
      <c r="F131" s="25">
        <v>1.0880000000000001</v>
      </c>
      <c r="G131" s="26">
        <f t="shared" si="15"/>
        <v>4088</v>
      </c>
      <c r="H131" s="26"/>
      <c r="I131" s="79">
        <v>1</v>
      </c>
      <c r="J131" s="80"/>
    </row>
    <row r="132" spans="1:10" ht="27" customHeight="1">
      <c r="A132" s="26">
        <v>110</v>
      </c>
      <c r="B132" s="23" t="s">
        <v>54</v>
      </c>
      <c r="C132" s="24" t="s">
        <v>226</v>
      </c>
      <c r="D132" s="29" t="s">
        <v>227</v>
      </c>
      <c r="E132" s="27" t="s">
        <v>228</v>
      </c>
      <c r="F132" s="25">
        <v>1.915</v>
      </c>
      <c r="G132" s="26">
        <f t="shared" si="15"/>
        <v>4915</v>
      </c>
      <c r="H132" s="26"/>
      <c r="I132" s="79">
        <v>1</v>
      </c>
      <c r="J132" s="80"/>
    </row>
    <row r="133" spans="1:10" ht="27" customHeight="1">
      <c r="A133" s="26">
        <v>111</v>
      </c>
      <c r="B133" s="23" t="s">
        <v>54</v>
      </c>
      <c r="C133" s="24" t="s">
        <v>409</v>
      </c>
      <c r="D133" s="29" t="s">
        <v>229</v>
      </c>
      <c r="E133" s="27" t="s">
        <v>228</v>
      </c>
      <c r="F133" s="25">
        <v>2.7570000000000001</v>
      </c>
      <c r="G133" s="26">
        <f t="shared" si="15"/>
        <v>5757</v>
      </c>
      <c r="H133" s="26"/>
      <c r="I133" s="79">
        <v>1</v>
      </c>
      <c r="J133" s="80"/>
    </row>
    <row r="134" spans="1:10" ht="27" customHeight="1">
      <c r="A134" s="26">
        <v>112</v>
      </c>
      <c r="B134" s="23" t="s">
        <v>54</v>
      </c>
      <c r="C134" s="24" t="s">
        <v>230</v>
      </c>
      <c r="D134" s="28" t="s">
        <v>231</v>
      </c>
      <c r="E134" s="27" t="s">
        <v>225</v>
      </c>
      <c r="F134" s="25">
        <v>1.4670000000000001</v>
      </c>
      <c r="G134" s="26">
        <f t="shared" si="15"/>
        <v>4467</v>
      </c>
      <c r="H134" s="26"/>
      <c r="I134" s="79">
        <v>1</v>
      </c>
      <c r="J134" s="80"/>
    </row>
    <row r="135" spans="1:10" ht="27" customHeight="1">
      <c r="A135" s="26">
        <v>113</v>
      </c>
      <c r="B135" s="23" t="s">
        <v>54</v>
      </c>
      <c r="C135" s="24" t="s">
        <v>232</v>
      </c>
      <c r="D135" s="29" t="s">
        <v>233</v>
      </c>
      <c r="E135" s="27" t="s">
        <v>228</v>
      </c>
      <c r="F135" s="25">
        <v>3.2570000000000001</v>
      </c>
      <c r="G135" s="26">
        <f t="shared" ref="G135:G136" si="16">5000+1000*F135</f>
        <v>8257</v>
      </c>
      <c r="H135" s="26"/>
      <c r="I135" s="79">
        <v>1</v>
      </c>
      <c r="J135" s="80"/>
    </row>
    <row r="136" spans="1:10" ht="27" customHeight="1">
      <c r="A136" s="26">
        <v>114</v>
      </c>
      <c r="B136" s="23" t="s">
        <v>54</v>
      </c>
      <c r="C136" s="24" t="s">
        <v>163</v>
      </c>
      <c r="D136" s="29" t="s">
        <v>234</v>
      </c>
      <c r="E136" s="27" t="s">
        <v>228</v>
      </c>
      <c r="F136" s="25">
        <v>3.976</v>
      </c>
      <c r="G136" s="26">
        <f t="shared" si="16"/>
        <v>8976</v>
      </c>
      <c r="H136" s="26"/>
      <c r="I136" s="79">
        <v>1</v>
      </c>
      <c r="J136" s="80"/>
    </row>
    <row r="137" spans="1:10" ht="27" customHeight="1">
      <c r="A137" s="26">
        <v>115</v>
      </c>
      <c r="B137" s="23" t="s">
        <v>54</v>
      </c>
      <c r="C137" s="24" t="s">
        <v>235</v>
      </c>
      <c r="D137" s="29" t="s">
        <v>236</v>
      </c>
      <c r="E137" s="27" t="s">
        <v>228</v>
      </c>
      <c r="F137" s="25">
        <v>0.63400000000000001</v>
      </c>
      <c r="G137" s="26">
        <f>1500+1000*F137</f>
        <v>2134</v>
      </c>
      <c r="H137" s="26"/>
      <c r="I137" s="79">
        <v>1</v>
      </c>
      <c r="J137" s="80"/>
    </row>
    <row r="138" spans="1:10" ht="27" customHeight="1">
      <c r="A138" s="58"/>
      <c r="B138" s="84"/>
      <c r="C138" s="85"/>
      <c r="D138" s="85"/>
      <c r="E138" s="86"/>
      <c r="F138" s="86"/>
      <c r="G138" s="58"/>
      <c r="H138" s="33">
        <f>INT(SUM(G131:G137)+0.5)</f>
        <v>38594</v>
      </c>
    </row>
    <row r="139" spans="1:10" ht="35.25" customHeight="1">
      <c r="A139" s="94" t="s">
        <v>412</v>
      </c>
      <c r="B139" s="95"/>
      <c r="C139" s="95"/>
      <c r="D139" s="95"/>
      <c r="E139" s="95"/>
      <c r="F139" s="95"/>
      <c r="G139" s="96"/>
      <c r="H139" s="87">
        <f>SUM(H4:H138)</f>
        <v>475378</v>
      </c>
    </row>
  </sheetData>
  <autoFilter ref="A3:II137"/>
  <mergeCells count="3">
    <mergeCell ref="A1:H1"/>
    <mergeCell ref="A2:H2"/>
    <mergeCell ref="A139:G139"/>
  </mergeCells>
  <phoneticPr fontId="29" type="noConversion"/>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G8"/>
  <sheetViews>
    <sheetView zoomScaleNormal="100" workbookViewId="0">
      <selection activeCell="C11" sqref="C11"/>
    </sheetView>
  </sheetViews>
  <sheetFormatPr defaultRowHeight="13.5"/>
  <cols>
    <col min="1" max="1" width="7.25" customWidth="1"/>
    <col min="2" max="2" width="17.25" bestFit="1" customWidth="1"/>
    <col min="3" max="3" width="48.75" style="30" bestFit="1" customWidth="1"/>
    <col min="4" max="4" width="10.125" bestFit="1" customWidth="1"/>
    <col min="5" max="5" width="16.75" bestFit="1" customWidth="1"/>
    <col min="6" max="6" width="12" customWidth="1"/>
    <col min="7" max="7" width="12.75" style="10" customWidth="1"/>
  </cols>
  <sheetData>
    <row r="1" spans="1:7" s="36" customFormat="1" ht="36" customHeight="1">
      <c r="A1" s="89" t="s">
        <v>426</v>
      </c>
      <c r="B1" s="89"/>
      <c r="C1" s="89"/>
      <c r="D1" s="89"/>
      <c r="E1" s="89"/>
      <c r="F1" s="89"/>
      <c r="G1" s="89"/>
    </row>
    <row r="2" spans="1:7" s="36" customFormat="1" ht="36" customHeight="1">
      <c r="A2" s="97" t="s">
        <v>255</v>
      </c>
      <c r="B2" s="97"/>
      <c r="C2" s="97"/>
      <c r="D2" s="97"/>
      <c r="E2" s="97"/>
      <c r="F2" s="97"/>
      <c r="G2" s="97"/>
    </row>
    <row r="3" spans="1:7" s="36" customFormat="1" ht="36" customHeight="1">
      <c r="A3" s="37" t="s">
        <v>256</v>
      </c>
      <c r="B3" s="38" t="s">
        <v>32</v>
      </c>
      <c r="C3" s="39" t="s">
        <v>257</v>
      </c>
      <c r="D3" s="39" t="s">
        <v>258</v>
      </c>
      <c r="E3" s="38" t="s">
        <v>259</v>
      </c>
      <c r="F3" s="38" t="s">
        <v>260</v>
      </c>
      <c r="G3" s="18" t="s">
        <v>0</v>
      </c>
    </row>
    <row r="4" spans="1:7" s="35" customFormat="1" ht="36" customHeight="1">
      <c r="A4" s="2">
        <v>1</v>
      </c>
      <c r="B4" s="49" t="s">
        <v>277</v>
      </c>
      <c r="C4" s="50" t="s">
        <v>288</v>
      </c>
      <c r="D4" s="51" t="s">
        <v>278</v>
      </c>
      <c r="E4" s="2" t="s">
        <v>289</v>
      </c>
      <c r="F4" s="52">
        <v>206</v>
      </c>
      <c r="G4" s="2">
        <f>F4*50</f>
        <v>10300</v>
      </c>
    </row>
    <row r="5" spans="1:7" s="35" customFormat="1" ht="36" customHeight="1">
      <c r="A5" s="2">
        <v>2</v>
      </c>
      <c r="B5" s="49" t="s">
        <v>279</v>
      </c>
      <c r="C5" s="53" t="s">
        <v>276</v>
      </c>
      <c r="D5" s="51" t="s">
        <v>280</v>
      </c>
      <c r="E5" s="2" t="s">
        <v>286</v>
      </c>
      <c r="F5" s="52">
        <v>550</v>
      </c>
      <c r="G5" s="2">
        <f>F5*100</f>
        <v>55000</v>
      </c>
    </row>
    <row r="6" spans="1:7" s="35" customFormat="1" ht="36" customHeight="1">
      <c r="A6" s="2">
        <v>3</v>
      </c>
      <c r="B6" s="49" t="s">
        <v>281</v>
      </c>
      <c r="C6" s="50" t="s">
        <v>287</v>
      </c>
      <c r="D6" s="51" t="s">
        <v>282</v>
      </c>
      <c r="E6" s="2" t="s">
        <v>290</v>
      </c>
      <c r="F6" s="52">
        <v>443</v>
      </c>
      <c r="G6" s="2">
        <f>F6*80</f>
        <v>35440</v>
      </c>
    </row>
    <row r="7" spans="1:7" s="35" customFormat="1" ht="36" customHeight="1">
      <c r="A7" s="2">
        <v>4</v>
      </c>
      <c r="B7" s="49" t="s">
        <v>283</v>
      </c>
      <c r="C7" s="50" t="s">
        <v>284</v>
      </c>
      <c r="D7" s="51" t="s">
        <v>285</v>
      </c>
      <c r="E7" s="2" t="s">
        <v>289</v>
      </c>
      <c r="F7" s="52">
        <v>1210</v>
      </c>
      <c r="G7" s="2">
        <f t="shared" ref="G7" si="0">F7*50</f>
        <v>60500</v>
      </c>
    </row>
    <row r="8" spans="1:7" s="48" customFormat="1" ht="36" customHeight="1">
      <c r="A8" s="98" t="s">
        <v>291</v>
      </c>
      <c r="B8" s="98"/>
      <c r="C8" s="98"/>
      <c r="D8" s="98"/>
      <c r="E8" s="98"/>
      <c r="F8" s="98"/>
      <c r="G8" s="3">
        <f>SUM(G4:G7)</f>
        <v>161240</v>
      </c>
    </row>
  </sheetData>
  <mergeCells count="3">
    <mergeCell ref="A1:G1"/>
    <mergeCell ref="A2:G2"/>
    <mergeCell ref="A8:F8"/>
  </mergeCells>
  <phoneticPr fontId="29" type="noConversion"/>
  <conditionalFormatting sqref="C5">
    <cfRule type="duplicateValues" dxfId="6" priority="1"/>
  </conditionalFormatting>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G7"/>
  <sheetViews>
    <sheetView workbookViewId="0">
      <selection activeCell="B22" sqref="B22"/>
    </sheetView>
  </sheetViews>
  <sheetFormatPr defaultRowHeight="25.15" customHeight="1"/>
  <cols>
    <col min="1" max="1" width="5.625" customWidth="1"/>
    <col min="2" max="2" width="17.125" bestFit="1" customWidth="1"/>
    <col min="3" max="3" width="47.875" bestFit="1" customWidth="1"/>
    <col min="4" max="4" width="9.875" customWidth="1"/>
    <col min="5" max="5" width="21.375" bestFit="1" customWidth="1"/>
    <col min="6" max="6" width="9.5" bestFit="1" customWidth="1"/>
    <col min="7" max="7" width="12.125" customWidth="1"/>
  </cols>
  <sheetData>
    <row r="1" spans="1:7" ht="33.75" customHeight="1">
      <c r="A1" s="99" t="s">
        <v>431</v>
      </c>
      <c r="B1" s="100"/>
      <c r="C1" s="100"/>
      <c r="D1" s="100"/>
      <c r="E1" s="100"/>
      <c r="F1" s="100"/>
      <c r="G1" s="100"/>
    </row>
    <row r="2" spans="1:7" ht="33.75" customHeight="1">
      <c r="A2" s="101" t="s">
        <v>367</v>
      </c>
      <c r="B2" s="102"/>
      <c r="C2" s="102"/>
      <c r="D2" s="102"/>
      <c r="E2" s="102"/>
      <c r="F2" s="102"/>
      <c r="G2" s="102"/>
    </row>
    <row r="3" spans="1:7" s="6" customFormat="1" ht="33.75" customHeight="1">
      <c r="A3" s="5" t="s">
        <v>7</v>
      </c>
      <c r="B3" s="5" t="s">
        <v>8</v>
      </c>
      <c r="C3" s="5" t="s">
        <v>9</v>
      </c>
      <c r="D3" s="5" t="s">
        <v>10</v>
      </c>
      <c r="E3" s="5" t="s">
        <v>11</v>
      </c>
      <c r="F3" s="9" t="s">
        <v>12</v>
      </c>
      <c r="G3" s="5" t="s">
        <v>13</v>
      </c>
    </row>
    <row r="4" spans="1:7" s="78" customFormat="1" ht="33.75" customHeight="1">
      <c r="A4" s="2">
        <v>1</v>
      </c>
      <c r="B4" s="49" t="s">
        <v>294</v>
      </c>
      <c r="C4" s="54" t="s">
        <v>292</v>
      </c>
      <c r="D4" s="51" t="s">
        <v>359</v>
      </c>
      <c r="E4" s="54" t="s">
        <v>360</v>
      </c>
      <c r="F4" s="77">
        <v>1</v>
      </c>
      <c r="G4" s="2">
        <v>8000</v>
      </c>
    </row>
    <row r="5" spans="1:7" s="78" customFormat="1" ht="33.75" customHeight="1">
      <c r="A5" s="2">
        <v>2</v>
      </c>
      <c r="B5" s="49" t="s">
        <v>361</v>
      </c>
      <c r="C5" s="54" t="s">
        <v>362</v>
      </c>
      <c r="D5" s="51" t="s">
        <v>363</v>
      </c>
      <c r="E5" s="54" t="s">
        <v>360</v>
      </c>
      <c r="F5" s="77">
        <v>1</v>
      </c>
      <c r="G5" s="2">
        <v>8000</v>
      </c>
    </row>
    <row r="6" spans="1:7" s="78" customFormat="1" ht="33.75" customHeight="1">
      <c r="A6" s="2">
        <v>3</v>
      </c>
      <c r="B6" s="49" t="s">
        <v>361</v>
      </c>
      <c r="C6" s="54" t="s">
        <v>364</v>
      </c>
      <c r="D6" s="51" t="s">
        <v>365</v>
      </c>
      <c r="E6" s="54" t="s">
        <v>366</v>
      </c>
      <c r="F6" s="77">
        <v>2</v>
      </c>
      <c r="G6" s="2">
        <f>50000*0.15</f>
        <v>7500</v>
      </c>
    </row>
    <row r="7" spans="1:7" ht="37.5" customHeight="1">
      <c r="A7" s="103" t="s">
        <v>293</v>
      </c>
      <c r="B7" s="103"/>
      <c r="C7" s="103"/>
      <c r="D7" s="103"/>
      <c r="E7" s="103"/>
      <c r="F7" s="103"/>
      <c r="G7" s="41">
        <f>SUM(G4:G6)</f>
        <v>23500</v>
      </c>
    </row>
  </sheetData>
  <mergeCells count="3">
    <mergeCell ref="A1:G1"/>
    <mergeCell ref="A2:G2"/>
    <mergeCell ref="A7:F7"/>
  </mergeCells>
  <phoneticPr fontId="3" type="noConversion"/>
  <pageMargins left="0.70866141732283472" right="0.70866141732283472" top="0.74803149606299213"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dimension ref="A1:G15"/>
  <sheetViews>
    <sheetView zoomScaleNormal="100" workbookViewId="0">
      <selection sqref="A1:G1"/>
    </sheetView>
  </sheetViews>
  <sheetFormatPr defaultRowHeight="36" customHeight="1"/>
  <cols>
    <col min="1" max="1" width="5" style="1" customWidth="1"/>
    <col min="2" max="2" width="21.25" style="1" bestFit="1" customWidth="1"/>
    <col min="3" max="3" width="9.75" style="1" customWidth="1"/>
    <col min="4" max="4" width="50.125" style="1" customWidth="1"/>
    <col min="5" max="5" width="11.125" style="1" customWidth="1"/>
    <col min="6" max="6" width="16.75" style="1" bestFit="1" customWidth="1"/>
    <col min="7" max="7" width="11.25" style="1" customWidth="1"/>
    <col min="8" max="16384" width="9" style="1"/>
  </cols>
  <sheetData>
    <row r="1" spans="1:7" ht="31.5" customHeight="1">
      <c r="A1" s="104" t="s">
        <v>430</v>
      </c>
      <c r="B1" s="105"/>
      <c r="C1" s="105"/>
      <c r="D1" s="105"/>
      <c r="E1" s="105"/>
      <c r="F1" s="105"/>
      <c r="G1" s="105"/>
    </row>
    <row r="2" spans="1:7" ht="31.5" customHeight="1">
      <c r="A2" s="106" t="s">
        <v>6</v>
      </c>
      <c r="B2" s="107"/>
      <c r="C2" s="107"/>
      <c r="D2" s="107"/>
      <c r="E2" s="107"/>
      <c r="F2" s="107"/>
      <c r="G2" s="108"/>
    </row>
    <row r="3" spans="1:7" s="7" customFormat="1" ht="31.5" customHeight="1">
      <c r="A3" s="3" t="s">
        <v>14</v>
      </c>
      <c r="B3" s="3" t="s">
        <v>16</v>
      </c>
      <c r="C3" s="3" t="s">
        <v>17</v>
      </c>
      <c r="D3" s="3" t="s">
        <v>18</v>
      </c>
      <c r="E3" s="3" t="s">
        <v>19</v>
      </c>
      <c r="F3" s="3" t="s">
        <v>15</v>
      </c>
      <c r="G3" s="3" t="s">
        <v>20</v>
      </c>
    </row>
    <row r="4" spans="1:7" s="7" customFormat="1" ht="31.5" customHeight="1">
      <c r="A4" s="2">
        <v>1</v>
      </c>
      <c r="B4" s="55" t="s">
        <v>347</v>
      </c>
      <c r="C4" s="11" t="s">
        <v>309</v>
      </c>
      <c r="D4" s="56" t="s">
        <v>346</v>
      </c>
      <c r="E4" s="51" t="s">
        <v>348</v>
      </c>
      <c r="F4" s="2" t="s">
        <v>349</v>
      </c>
      <c r="G4" s="2">
        <v>5000</v>
      </c>
    </row>
    <row r="5" spans="1:7" s="7" customFormat="1" ht="31.5" customHeight="1">
      <c r="A5" s="2">
        <v>2</v>
      </c>
      <c r="B5" s="55" t="s">
        <v>347</v>
      </c>
      <c r="C5" s="11" t="s">
        <v>309</v>
      </c>
      <c r="D5" s="57" t="s">
        <v>350</v>
      </c>
      <c r="E5" s="51" t="s">
        <v>353</v>
      </c>
      <c r="F5" s="2" t="s">
        <v>356</v>
      </c>
      <c r="G5" s="2">
        <v>5000</v>
      </c>
    </row>
    <row r="6" spans="1:7" s="7" customFormat="1" ht="31.5" customHeight="1">
      <c r="A6" s="2">
        <v>3</v>
      </c>
      <c r="B6" s="55" t="s">
        <v>347</v>
      </c>
      <c r="C6" s="11" t="s">
        <v>309</v>
      </c>
      <c r="D6" s="57" t="s">
        <v>351</v>
      </c>
      <c r="E6" s="51" t="s">
        <v>353</v>
      </c>
      <c r="F6" s="2" t="s">
        <v>357</v>
      </c>
      <c r="G6" s="2">
        <v>5000</v>
      </c>
    </row>
    <row r="7" spans="1:7" s="7" customFormat="1" ht="31.5" customHeight="1">
      <c r="A7" s="2">
        <v>4</v>
      </c>
      <c r="B7" s="55" t="s">
        <v>347</v>
      </c>
      <c r="C7" s="11" t="s">
        <v>309</v>
      </c>
      <c r="D7" s="57" t="s">
        <v>352</v>
      </c>
      <c r="E7" s="51" t="s">
        <v>353</v>
      </c>
      <c r="F7" s="2" t="s">
        <v>358</v>
      </c>
      <c r="G7" s="2">
        <v>5000</v>
      </c>
    </row>
    <row r="8" spans="1:7" ht="31.5" customHeight="1">
      <c r="A8" s="2">
        <v>5</v>
      </c>
      <c r="B8" s="55" t="s">
        <v>296</v>
      </c>
      <c r="C8" s="11" t="s">
        <v>309</v>
      </c>
      <c r="D8" s="56" t="s">
        <v>297</v>
      </c>
      <c r="E8" s="51" t="s">
        <v>298</v>
      </c>
      <c r="F8" s="2" t="s">
        <v>310</v>
      </c>
      <c r="G8" s="2">
        <v>5000</v>
      </c>
    </row>
    <row r="9" spans="1:7" ht="31.5" customHeight="1">
      <c r="A9" s="2">
        <v>6</v>
      </c>
      <c r="B9" s="55" t="s">
        <v>299</v>
      </c>
      <c r="C9" s="11" t="s">
        <v>309</v>
      </c>
      <c r="D9" s="56" t="s">
        <v>311</v>
      </c>
      <c r="E9" s="51" t="s">
        <v>300</v>
      </c>
      <c r="F9" s="2" t="s">
        <v>312</v>
      </c>
      <c r="G9" s="2">
        <v>5000</v>
      </c>
    </row>
    <row r="10" spans="1:7" ht="31.5" customHeight="1">
      <c r="A10" s="2">
        <v>7</v>
      </c>
      <c r="B10" s="55" t="s">
        <v>301</v>
      </c>
      <c r="C10" s="11" t="s">
        <v>309</v>
      </c>
      <c r="D10" s="57" t="s">
        <v>313</v>
      </c>
      <c r="E10" s="51" t="s">
        <v>302</v>
      </c>
      <c r="F10" s="2" t="s">
        <v>314</v>
      </c>
      <c r="G10" s="2">
        <v>5000</v>
      </c>
    </row>
    <row r="11" spans="1:7" ht="31.5" customHeight="1">
      <c r="A11" s="2">
        <v>8</v>
      </c>
      <c r="B11" s="55" t="s">
        <v>303</v>
      </c>
      <c r="C11" s="11" t="s">
        <v>309</v>
      </c>
      <c r="D11" s="56" t="s">
        <v>315</v>
      </c>
      <c r="E11" s="51" t="s">
        <v>304</v>
      </c>
      <c r="F11" s="2" t="s">
        <v>316</v>
      </c>
      <c r="G11" s="2">
        <v>5000</v>
      </c>
    </row>
    <row r="12" spans="1:7" ht="31.5" customHeight="1">
      <c r="A12" s="2">
        <v>9</v>
      </c>
      <c r="B12" s="55" t="s">
        <v>303</v>
      </c>
      <c r="C12" s="11" t="s">
        <v>309</v>
      </c>
      <c r="D12" s="57" t="s">
        <v>317</v>
      </c>
      <c r="E12" s="51" t="s">
        <v>305</v>
      </c>
      <c r="F12" s="2" t="s">
        <v>318</v>
      </c>
      <c r="G12" s="2">
        <v>5000</v>
      </c>
    </row>
    <row r="13" spans="1:7" ht="31.5" customHeight="1">
      <c r="A13" s="2">
        <v>10</v>
      </c>
      <c r="B13" s="55" t="s">
        <v>303</v>
      </c>
      <c r="C13" s="11" t="s">
        <v>309</v>
      </c>
      <c r="D13" s="57" t="s">
        <v>319</v>
      </c>
      <c r="E13" s="51" t="s">
        <v>306</v>
      </c>
      <c r="F13" s="2" t="s">
        <v>320</v>
      </c>
      <c r="G13" s="2">
        <v>5000</v>
      </c>
    </row>
    <row r="14" spans="1:7" ht="31.5" customHeight="1">
      <c r="A14" s="2">
        <v>11</v>
      </c>
      <c r="B14" s="55" t="s">
        <v>307</v>
      </c>
      <c r="C14" s="11" t="s">
        <v>309</v>
      </c>
      <c r="D14" s="57" t="s">
        <v>321</v>
      </c>
      <c r="E14" s="51" t="s">
        <v>308</v>
      </c>
      <c r="F14" s="2" t="s">
        <v>322</v>
      </c>
      <c r="G14" s="2">
        <v>5000</v>
      </c>
    </row>
    <row r="15" spans="1:7" ht="31.5" customHeight="1">
      <c r="A15" s="109" t="s">
        <v>293</v>
      </c>
      <c r="B15" s="109"/>
      <c r="C15" s="109"/>
      <c r="D15" s="109"/>
      <c r="E15" s="109"/>
      <c r="F15" s="109"/>
      <c r="G15" s="3">
        <f>SUM(G4:G14)</f>
        <v>55000</v>
      </c>
    </row>
  </sheetData>
  <mergeCells count="3">
    <mergeCell ref="A1:G1"/>
    <mergeCell ref="A2:G2"/>
    <mergeCell ref="A15:F15"/>
  </mergeCells>
  <phoneticPr fontId="3" type="noConversion"/>
  <conditionalFormatting sqref="D16:D65540 D1:D14">
    <cfRule type="duplicateValues" dxfId="5" priority="4" stopIfTrue="1"/>
  </conditionalFormatting>
  <conditionalFormatting sqref="D8:D14">
    <cfRule type="duplicateValues" dxfId="4" priority="16"/>
  </conditionalFormatting>
  <conditionalFormatting sqref="D4:D7">
    <cfRule type="duplicateValues" dxfId="3" priority="19"/>
  </conditionalFormatting>
  <conditionalFormatting sqref="D5:D7">
    <cfRule type="duplicateValues" dxfId="2" priority="1"/>
  </conditionalFormatting>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dimension ref="A1:G9"/>
  <sheetViews>
    <sheetView zoomScaleNormal="100" workbookViewId="0">
      <selection sqref="A1:G1"/>
    </sheetView>
  </sheetViews>
  <sheetFormatPr defaultRowHeight="36" customHeight="1"/>
  <cols>
    <col min="1" max="1" width="5.625" style="1" customWidth="1"/>
    <col min="2" max="2" width="16.75" style="1" customWidth="1"/>
    <col min="3" max="3" width="13.625" style="1" customWidth="1"/>
    <col min="4" max="4" width="50.875" style="1" customWidth="1"/>
    <col min="5" max="5" width="12.625" style="1" customWidth="1"/>
    <col min="6" max="6" width="14.75" style="1" bestFit="1" customWidth="1"/>
    <col min="7" max="7" width="11" style="1" customWidth="1"/>
    <col min="8" max="16384" width="9" style="1"/>
  </cols>
  <sheetData>
    <row r="1" spans="1:7" ht="36" customHeight="1">
      <c r="A1" s="110" t="s">
        <v>429</v>
      </c>
      <c r="B1" s="105"/>
      <c r="C1" s="105"/>
      <c r="D1" s="105"/>
      <c r="E1" s="105"/>
      <c r="F1" s="105"/>
      <c r="G1" s="105"/>
    </row>
    <row r="2" spans="1:7" ht="36" customHeight="1">
      <c r="A2" s="111" t="s">
        <v>28</v>
      </c>
      <c r="B2" s="111"/>
      <c r="C2" s="111"/>
      <c r="D2" s="111"/>
      <c r="E2" s="111"/>
      <c r="F2" s="111"/>
      <c r="G2" s="111"/>
    </row>
    <row r="3" spans="1:7" s="7" customFormat="1" ht="36" customHeight="1">
      <c r="A3" s="69" t="s">
        <v>22</v>
      </c>
      <c r="B3" s="69" t="s">
        <v>27</v>
      </c>
      <c r="C3" s="69" t="s">
        <v>23</v>
      </c>
      <c r="D3" s="69" t="s">
        <v>24</v>
      </c>
      <c r="E3" s="69" t="s">
        <v>25</v>
      </c>
      <c r="F3" s="69" t="s">
        <v>29</v>
      </c>
      <c r="G3" s="69" t="s">
        <v>26</v>
      </c>
    </row>
    <row r="4" spans="1:7" ht="36" customHeight="1">
      <c r="A4" s="2">
        <v>1</v>
      </c>
      <c r="B4" s="49" t="s">
        <v>294</v>
      </c>
      <c r="C4" s="51" t="s">
        <v>324</v>
      </c>
      <c r="D4" s="54" t="s">
        <v>325</v>
      </c>
      <c r="E4" s="51" t="s">
        <v>295</v>
      </c>
      <c r="F4" s="58" t="s">
        <v>323</v>
      </c>
      <c r="G4" s="2">
        <v>5000</v>
      </c>
    </row>
    <row r="5" spans="1:7" ht="36" customHeight="1">
      <c r="A5" s="2">
        <v>2</v>
      </c>
      <c r="B5" s="49" t="s">
        <v>326</v>
      </c>
      <c r="C5" s="51" t="s">
        <v>324</v>
      </c>
      <c r="D5" s="54" t="s">
        <v>327</v>
      </c>
      <c r="E5" s="51" t="s">
        <v>328</v>
      </c>
      <c r="F5" s="2" t="s">
        <v>338</v>
      </c>
      <c r="G5" s="2">
        <v>5000</v>
      </c>
    </row>
    <row r="6" spans="1:7" ht="36" customHeight="1">
      <c r="A6" s="2">
        <v>3</v>
      </c>
      <c r="B6" s="49" t="s">
        <v>329</v>
      </c>
      <c r="C6" s="51" t="s">
        <v>324</v>
      </c>
      <c r="D6" s="54" t="s">
        <v>330</v>
      </c>
      <c r="E6" s="51" t="s">
        <v>285</v>
      </c>
      <c r="F6" s="58" t="s">
        <v>334</v>
      </c>
      <c r="G6" s="2">
        <v>5000</v>
      </c>
    </row>
    <row r="7" spans="1:7" ht="36" customHeight="1">
      <c r="A7" s="2">
        <v>4</v>
      </c>
      <c r="B7" s="49" t="s">
        <v>329</v>
      </c>
      <c r="C7" s="51" t="s">
        <v>324</v>
      </c>
      <c r="D7" s="54" t="s">
        <v>331</v>
      </c>
      <c r="E7" s="51" t="s">
        <v>285</v>
      </c>
      <c r="F7" s="2" t="s">
        <v>337</v>
      </c>
      <c r="G7" s="2">
        <v>5000</v>
      </c>
    </row>
    <row r="8" spans="1:7" ht="36" customHeight="1">
      <c r="A8" s="2">
        <v>5</v>
      </c>
      <c r="B8" s="49" t="s">
        <v>329</v>
      </c>
      <c r="C8" s="51" t="s">
        <v>324</v>
      </c>
      <c r="D8" s="54" t="s">
        <v>335</v>
      </c>
      <c r="E8" s="51" t="s">
        <v>332</v>
      </c>
      <c r="F8" s="2" t="s">
        <v>336</v>
      </c>
      <c r="G8" s="2">
        <v>5000</v>
      </c>
    </row>
    <row r="9" spans="1:7" s="4" customFormat="1" ht="36" customHeight="1">
      <c r="A9" s="98" t="s">
        <v>333</v>
      </c>
      <c r="B9" s="98"/>
      <c r="C9" s="98"/>
      <c r="D9" s="98"/>
      <c r="E9" s="98"/>
      <c r="F9" s="98"/>
      <c r="G9" s="69">
        <f>SUM(G4:G8)</f>
        <v>25000</v>
      </c>
    </row>
  </sheetData>
  <mergeCells count="3">
    <mergeCell ref="A1:G1"/>
    <mergeCell ref="A2:G2"/>
    <mergeCell ref="A9:F9"/>
  </mergeCells>
  <phoneticPr fontId="3" type="noConversion"/>
  <conditionalFormatting sqref="D10:D65536 D1:D8">
    <cfRule type="duplicateValues" dxfId="1" priority="1" stopIfTrue="1"/>
  </conditionalFormatting>
  <conditionalFormatting sqref="D4:D8">
    <cfRule type="duplicateValues" dxfId="0" priority="3"/>
  </conditionalFormatting>
  <pageMargins left="0.7" right="0.7" top="0.75" bottom="0.75" header="0.3" footer="0.3"/>
  <pageSetup paperSize="9" orientation="landscape" verticalDpi="300" r:id="rId1"/>
</worksheet>
</file>

<file path=xl/worksheets/sheet6.xml><?xml version="1.0" encoding="utf-8"?>
<worksheet xmlns="http://schemas.openxmlformats.org/spreadsheetml/2006/main" xmlns:r="http://schemas.openxmlformats.org/officeDocument/2006/relationships">
  <dimension ref="A1:J12"/>
  <sheetViews>
    <sheetView workbookViewId="0">
      <selection sqref="A1:E1"/>
    </sheetView>
  </sheetViews>
  <sheetFormatPr defaultRowHeight="13.5"/>
  <cols>
    <col min="1" max="1" width="5.75" style="21" bestFit="1" customWidth="1"/>
    <col min="2" max="2" width="20" style="21" customWidth="1"/>
    <col min="3" max="3" width="61" style="42" customWidth="1"/>
    <col min="4" max="4" width="16.75" style="21" customWidth="1"/>
    <col min="5" max="5" width="15.875" style="21" customWidth="1"/>
    <col min="6" max="16384" width="9" style="21"/>
  </cols>
  <sheetData>
    <row r="1" spans="1:10" s="40" customFormat="1" ht="36" customHeight="1">
      <c r="A1" s="89" t="s">
        <v>428</v>
      </c>
      <c r="B1" s="89"/>
      <c r="C1" s="89"/>
      <c r="D1" s="89"/>
      <c r="E1" s="89"/>
      <c r="F1" s="12"/>
      <c r="G1" s="12"/>
      <c r="H1" s="12"/>
      <c r="I1" s="12"/>
      <c r="J1" s="12"/>
    </row>
    <row r="2" spans="1:10" s="40" customFormat="1" ht="36" customHeight="1">
      <c r="A2" s="112" t="s">
        <v>1</v>
      </c>
      <c r="B2" s="112"/>
      <c r="C2" s="112"/>
      <c r="D2" s="112"/>
      <c r="E2" s="112"/>
      <c r="F2" s="16"/>
      <c r="G2" s="16"/>
      <c r="H2" s="16"/>
      <c r="I2" s="16"/>
      <c r="J2" s="16"/>
    </row>
    <row r="3" spans="1:10" s="40" customFormat="1" ht="36" customHeight="1">
      <c r="A3" s="59" t="s">
        <v>368</v>
      </c>
      <c r="B3" s="60" t="s">
        <v>2</v>
      </c>
      <c r="C3" s="59" t="s">
        <v>261</v>
      </c>
      <c r="D3" s="59" t="s">
        <v>262</v>
      </c>
      <c r="E3" s="59" t="s">
        <v>0</v>
      </c>
    </row>
    <row r="4" spans="1:10" ht="36" customHeight="1">
      <c r="A4" s="2">
        <v>1</v>
      </c>
      <c r="B4" s="61" t="s">
        <v>369</v>
      </c>
      <c r="C4" s="62" t="s">
        <v>370</v>
      </c>
      <c r="D4" s="63" t="s">
        <v>371</v>
      </c>
      <c r="E4" s="2">
        <v>3000</v>
      </c>
    </row>
    <row r="5" spans="1:10" ht="36" customHeight="1">
      <c r="A5" s="2">
        <v>2</v>
      </c>
      <c r="B5" s="61" t="s">
        <v>369</v>
      </c>
      <c r="C5" s="62" t="s">
        <v>372</v>
      </c>
      <c r="D5" s="64" t="s">
        <v>373</v>
      </c>
      <c r="E5" s="2">
        <v>2000</v>
      </c>
    </row>
    <row r="6" spans="1:10" ht="36" customHeight="1">
      <c r="A6" s="2">
        <v>3</v>
      </c>
      <c r="B6" s="61" t="s">
        <v>369</v>
      </c>
      <c r="C6" s="62" t="s">
        <v>374</v>
      </c>
      <c r="D6" s="64" t="s">
        <v>375</v>
      </c>
      <c r="E6" s="2">
        <v>2000</v>
      </c>
    </row>
    <row r="7" spans="1:10" ht="36" customHeight="1">
      <c r="A7" s="2">
        <v>4</v>
      </c>
      <c r="B7" s="61" t="s">
        <v>340</v>
      </c>
      <c r="C7" s="65" t="s">
        <v>376</v>
      </c>
      <c r="D7" s="63" t="s">
        <v>377</v>
      </c>
      <c r="E7" s="2">
        <v>3000</v>
      </c>
    </row>
    <row r="8" spans="1:10" ht="36" customHeight="1">
      <c r="A8" s="2">
        <v>5</v>
      </c>
      <c r="B8" s="61" t="s">
        <v>341</v>
      </c>
      <c r="C8" s="62" t="s">
        <v>378</v>
      </c>
      <c r="D8" s="64" t="s">
        <v>379</v>
      </c>
      <c r="E8" s="2">
        <v>2000</v>
      </c>
    </row>
    <row r="9" spans="1:10" ht="36" customHeight="1">
      <c r="A9" s="2">
        <v>6</v>
      </c>
      <c r="B9" s="61" t="s">
        <v>380</v>
      </c>
      <c r="C9" s="62" t="s">
        <v>381</v>
      </c>
      <c r="D9" s="64" t="s">
        <v>382</v>
      </c>
      <c r="E9" s="2">
        <v>2000</v>
      </c>
    </row>
    <row r="10" spans="1:10" ht="36" customHeight="1">
      <c r="A10" s="2">
        <v>7</v>
      </c>
      <c r="B10" s="61" t="s">
        <v>380</v>
      </c>
      <c r="C10" s="62" t="s">
        <v>383</v>
      </c>
      <c r="D10" s="64" t="s">
        <v>384</v>
      </c>
      <c r="E10" s="2">
        <v>2000</v>
      </c>
    </row>
    <row r="11" spans="1:10" ht="36" customHeight="1">
      <c r="A11" s="2">
        <v>8</v>
      </c>
      <c r="B11" s="61" t="s">
        <v>380</v>
      </c>
      <c r="C11" s="62" t="s">
        <v>385</v>
      </c>
      <c r="D11" s="64" t="s">
        <v>386</v>
      </c>
      <c r="E11" s="2">
        <v>2000</v>
      </c>
    </row>
    <row r="12" spans="1:10" ht="36" customHeight="1">
      <c r="A12" s="113" t="s">
        <v>387</v>
      </c>
      <c r="B12" s="114"/>
      <c r="C12" s="114"/>
      <c r="D12" s="115"/>
      <c r="E12" s="69">
        <f>SUM(E4:E11)</f>
        <v>18000</v>
      </c>
    </row>
  </sheetData>
  <sortState ref="A4:F11">
    <sortCondition ref="A3"/>
  </sortState>
  <mergeCells count="3">
    <mergeCell ref="A1:E1"/>
    <mergeCell ref="A2:E2"/>
    <mergeCell ref="A12:D12"/>
  </mergeCells>
  <phoneticPr fontId="29" type="noConversion"/>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J6"/>
  <sheetViews>
    <sheetView workbookViewId="0">
      <selection activeCell="C23" sqref="C23"/>
    </sheetView>
  </sheetViews>
  <sheetFormatPr defaultRowHeight="13.5"/>
  <cols>
    <col min="1" max="1" width="7.75" style="10" customWidth="1"/>
    <col min="2" max="2" width="17.75" style="21" customWidth="1"/>
    <col min="3" max="3" width="44.625" style="21" customWidth="1"/>
    <col min="4" max="4" width="23.375" style="21" customWidth="1"/>
    <col min="5" max="5" width="20.375" style="21" customWidth="1"/>
    <col min="6" max="16384" width="9" style="21"/>
  </cols>
  <sheetData>
    <row r="1" spans="1:10" s="40" customFormat="1" ht="36" customHeight="1">
      <c r="A1" s="89" t="s">
        <v>427</v>
      </c>
      <c r="B1" s="89"/>
      <c r="C1" s="89"/>
      <c r="D1" s="89"/>
      <c r="E1" s="89"/>
      <c r="F1" s="12"/>
      <c r="G1" s="12"/>
      <c r="H1" s="12"/>
      <c r="I1" s="12"/>
      <c r="J1" s="12"/>
    </row>
    <row r="2" spans="1:10" s="40" customFormat="1" ht="36" customHeight="1">
      <c r="A2" s="112" t="s">
        <v>1</v>
      </c>
      <c r="B2" s="112"/>
      <c r="C2" s="112"/>
      <c r="D2" s="112"/>
      <c r="E2" s="112"/>
      <c r="F2" s="16"/>
      <c r="G2" s="16"/>
      <c r="H2" s="16"/>
      <c r="I2" s="16"/>
      <c r="J2" s="16"/>
    </row>
    <row r="3" spans="1:10" s="40" customFormat="1" ht="36" customHeight="1">
      <c r="A3" s="19" t="s">
        <v>256</v>
      </c>
      <c r="B3" s="17" t="s">
        <v>2</v>
      </c>
      <c r="C3" s="19" t="s">
        <v>263</v>
      </c>
      <c r="D3" s="19" t="s">
        <v>262</v>
      </c>
      <c r="E3" s="19" t="s">
        <v>0</v>
      </c>
    </row>
    <row r="4" spans="1:10" s="68" customFormat="1" ht="36" customHeight="1">
      <c r="A4" s="2">
        <v>1</v>
      </c>
      <c r="B4" s="8" t="s">
        <v>344</v>
      </c>
      <c r="C4" s="67" t="s">
        <v>339</v>
      </c>
      <c r="D4" s="2" t="s">
        <v>345</v>
      </c>
      <c r="E4" s="2">
        <v>20000</v>
      </c>
    </row>
    <row r="5" spans="1:10" ht="36" customHeight="1">
      <c r="A5" s="31"/>
      <c r="B5" s="32"/>
      <c r="C5" s="32"/>
      <c r="D5" s="31"/>
      <c r="E5" s="31"/>
    </row>
    <row r="6" spans="1:10" ht="36" customHeight="1">
      <c r="A6" s="116" t="s">
        <v>264</v>
      </c>
      <c r="B6" s="117"/>
      <c r="C6" s="117"/>
      <c r="D6" s="117"/>
      <c r="E6" s="41">
        <f>SUM(E4:E4)</f>
        <v>20000</v>
      </c>
    </row>
  </sheetData>
  <mergeCells count="3">
    <mergeCell ref="A1:E1"/>
    <mergeCell ref="A2:E2"/>
    <mergeCell ref="A6:D6"/>
  </mergeCells>
  <phoneticPr fontId="29" type="noConversion"/>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dimension ref="A1:D12"/>
  <sheetViews>
    <sheetView zoomScaleNormal="100" workbookViewId="0">
      <selection activeCell="C14" sqref="C14"/>
    </sheetView>
  </sheetViews>
  <sheetFormatPr defaultRowHeight="30" customHeight="1"/>
  <cols>
    <col min="1" max="1" width="26.375" customWidth="1"/>
    <col min="2" max="2" width="18.125" customWidth="1"/>
    <col min="3" max="3" width="21.25" customWidth="1"/>
    <col min="4" max="4" width="53.125" customWidth="1"/>
  </cols>
  <sheetData>
    <row r="1" spans="1:4" ht="30" customHeight="1">
      <c r="A1" s="118" t="s">
        <v>433</v>
      </c>
      <c r="B1" s="119"/>
      <c r="C1" s="119"/>
      <c r="D1" s="119"/>
    </row>
    <row r="2" spans="1:4" ht="30" customHeight="1">
      <c r="A2" s="120" t="s">
        <v>1</v>
      </c>
      <c r="B2" s="121"/>
      <c r="C2" s="121"/>
      <c r="D2" s="122"/>
    </row>
    <row r="3" spans="1:4" ht="37.5" customHeight="1">
      <c r="A3" s="43" t="s">
        <v>3</v>
      </c>
      <c r="B3" s="43" t="s">
        <v>265</v>
      </c>
      <c r="C3" s="43" t="s">
        <v>266</v>
      </c>
      <c r="D3" s="44" t="s">
        <v>4</v>
      </c>
    </row>
    <row r="4" spans="1:4" ht="37.5" customHeight="1">
      <c r="A4" s="45" t="s">
        <v>267</v>
      </c>
      <c r="B4" s="45">
        <v>475378</v>
      </c>
      <c r="C4" s="45" t="s">
        <v>413</v>
      </c>
      <c r="D4" s="46" t="s">
        <v>414</v>
      </c>
    </row>
    <row r="5" spans="1:4" ht="37.5" customHeight="1">
      <c r="A5" s="45" t="s">
        <v>268</v>
      </c>
      <c r="B5" s="45">
        <v>161240</v>
      </c>
      <c r="C5" s="45" t="s">
        <v>343</v>
      </c>
      <c r="D5" s="46"/>
    </row>
    <row r="6" spans="1:4" ht="37.5" customHeight="1">
      <c r="A6" s="45" t="s">
        <v>269</v>
      </c>
      <c r="B6" s="45">
        <v>23500</v>
      </c>
      <c r="C6" s="45" t="s">
        <v>354</v>
      </c>
      <c r="D6" s="46"/>
    </row>
    <row r="7" spans="1:4" ht="37.5" customHeight="1">
      <c r="A7" s="45" t="s">
        <v>271</v>
      </c>
      <c r="B7" s="45">
        <v>55000</v>
      </c>
      <c r="C7" s="45" t="s">
        <v>355</v>
      </c>
      <c r="D7" s="46"/>
    </row>
    <row r="8" spans="1:4" ht="37.5" customHeight="1">
      <c r="A8" s="45" t="s">
        <v>273</v>
      </c>
      <c r="B8" s="45">
        <v>25000</v>
      </c>
      <c r="C8" s="45" t="s">
        <v>272</v>
      </c>
      <c r="D8" s="46"/>
    </row>
    <row r="9" spans="1:4" ht="37.5" customHeight="1">
      <c r="A9" s="47" t="s">
        <v>274</v>
      </c>
      <c r="B9" s="45">
        <v>18000</v>
      </c>
      <c r="C9" s="45" t="s">
        <v>342</v>
      </c>
      <c r="D9" s="46"/>
    </row>
    <row r="10" spans="1:4" ht="37.5" customHeight="1">
      <c r="A10" s="47" t="s">
        <v>275</v>
      </c>
      <c r="B10" s="45">
        <v>20000</v>
      </c>
      <c r="C10" s="45" t="s">
        <v>270</v>
      </c>
      <c r="D10" s="46"/>
    </row>
    <row r="11" spans="1:4" ht="37.5" customHeight="1">
      <c r="A11" s="43" t="s">
        <v>5</v>
      </c>
      <c r="B11" s="43">
        <f>SUM(B4:B10)</f>
        <v>778118</v>
      </c>
      <c r="C11" s="45"/>
      <c r="D11" s="46"/>
    </row>
    <row r="12" spans="1:4" ht="59.25" customHeight="1">
      <c r="A12" s="123" t="s">
        <v>30</v>
      </c>
      <c r="B12" s="124"/>
      <c r="C12" s="124"/>
      <c r="D12" s="125"/>
    </row>
  </sheetData>
  <mergeCells count="3">
    <mergeCell ref="A1:D1"/>
    <mergeCell ref="A2:D2"/>
    <mergeCell ref="A12:D12"/>
  </mergeCells>
  <phoneticPr fontId="3" type="noConversion"/>
  <pageMargins left="0.7" right="0.7" top="0.75" bottom="0.75" header="0.3" footer="0.3"/>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论文</vt:lpstr>
      <vt:lpstr>著作</vt:lpstr>
      <vt:lpstr>奖励</vt:lpstr>
      <vt:lpstr>专利</vt:lpstr>
      <vt:lpstr>标准</vt:lpstr>
      <vt:lpstr>科技项目奖</vt:lpstr>
      <vt:lpstr>科研平台建设</vt:lpstr>
      <vt:lpstr>总金额统计</vt:lpstr>
      <vt:lpstr>论文!Print_Area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2016-12-16T08:16:32Z</dcterms:modified>
</cp:coreProperties>
</file>